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78" activeTab="0"/>
  </bookViews>
  <sheets>
    <sheet name="Ломонос округ" sheetId="1" r:id="rId1"/>
  </sheets>
  <definedNames>
    <definedName name="Excel_BuiltIn_Print_Area_3">#REF!</definedName>
    <definedName name="_xlnm.Print_Area" localSheetId="0">'Ломонос округ'!$A$1:$AU$47</definedName>
  </definedNames>
  <calcPr fullCalcOnLoad="1"/>
</workbook>
</file>

<file path=xl/sharedStrings.xml><?xml version="1.0" encoding="utf-8"?>
<sst xmlns="http://schemas.openxmlformats.org/spreadsheetml/2006/main" count="195" uniqueCount="85">
  <si>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</si>
  <si>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</si>
  <si>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</si>
  <si>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</si>
  <si>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</si>
  <si>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</si>
  <si>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</si>
  <si>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</si>
  <si>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</si>
  <si>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</si>
  <si>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</si>
  <si>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</si>
  <si>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</si>
  <si>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II. Уборка земельного участка, входящего в состав общего имущества многоквартирного дома</t>
  </si>
  <si>
    <t>7. Уборка мусора на контейнерных площадках (помойных ям)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</si>
  <si>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</si>
  <si>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</si>
  <si>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</si>
  <si>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</si>
  <si>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</si>
  <si>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</si>
  <si>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</si>
  <si>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</si>
  <si>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</si>
  <si>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на 1 кв. м. жилой площади (руб./мес.)  (размер платы в месяц на 1 кв. м.)  с газоснабжением/без газоснабжения</t>
  </si>
  <si>
    <t>Стоимость работ (размер платы) в руб. по многоквартирным домам</t>
  </si>
  <si>
    <t>объектом конкурса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</si>
  <si>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</si>
  <si>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</si>
  <si>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</si>
  <si>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</si>
  <si>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</si>
  <si>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</si>
  <si>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без центр отопл с водопр канализ</t>
  </si>
  <si>
    <t>Лот № 1</t>
  </si>
  <si>
    <t>Приложение № 2</t>
  </si>
  <si>
    <t>двухэтажные ревянные здания, благоустроенные без газоснабжения с электроплитами</t>
  </si>
  <si>
    <t>5 раз(а) в неделю</t>
  </si>
  <si>
    <t>2 раз(а) в неделю</t>
  </si>
  <si>
    <t>1 раз(а) в месяц</t>
  </si>
  <si>
    <t>3 раз(а) в неделю</t>
  </si>
  <si>
    <t>по мере необходимости</t>
  </si>
  <si>
    <t>3 раз(а) в год</t>
  </si>
  <si>
    <t>4 раз(а) в год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</si>
  <si>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</si>
  <si>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</si>
  <si>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</si>
  <si>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ул. Володарского, 83</t>
  </si>
  <si>
    <t>ул. Володарского, 53</t>
  </si>
  <si>
    <t>пр. Ломоносова, 107</t>
  </si>
  <si>
    <t>ул. г. суфтина, 11</t>
  </si>
  <si>
    <t>ул. Г. суфтина, 27</t>
  </si>
  <si>
    <t>ул, Володарского, 34, корп.1</t>
  </si>
  <si>
    <t>пр. сов. космонавтов, 83</t>
  </si>
  <si>
    <t>пр. новгородский, 111</t>
  </si>
  <si>
    <t>ул. серафимовича, 9</t>
  </si>
  <si>
    <t>деревянные благоустроенные жилые дома без  горячей воды</t>
  </si>
  <si>
    <t>ул. володарского, 76</t>
  </si>
  <si>
    <t>ул. суфтина, 27, корп. 1</t>
  </si>
  <si>
    <t>деревянные дома с печным отоплением, водопроводом, канализацией, газоснабжением</t>
  </si>
  <si>
    <t>ул. володарского, 69</t>
  </si>
  <si>
    <t>ул. выучейского, 39</t>
  </si>
  <si>
    <t>пр. обводный канал, 27</t>
  </si>
  <si>
    <t>ул. Г.Суфтина, 2, корп.1</t>
  </si>
  <si>
    <t>Жилой район Ломоносовский территориальный округ</t>
  </si>
  <si>
    <t>о проведении открытого конкурса</t>
  </si>
  <si>
    <t xml:space="preserve">к Извещению и документации </t>
  </si>
  <si>
    <t>ул. суфтина, 15</t>
  </si>
  <si>
    <t>ул. Суфтина, 1-й проезд, 6</t>
  </si>
  <si>
    <t>ул. Суфтина, 1-й проезд, 6, корп. 1</t>
  </si>
  <si>
    <t>ул. Ч.Лучинского, 9</t>
  </si>
  <si>
    <t>ул. Ч.Лучинского, 11</t>
  </si>
  <si>
    <t>ул. Ч.Лучинского, 48</t>
  </si>
  <si>
    <t>ул.  Шабалина, 23</t>
  </si>
  <si>
    <t>ул.  Шабалина, 27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</si>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</sst>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7" fillId="0" borderId="10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view="pageBreakPreview" zoomScaleSheetLayoutView="100" zoomScalePageLayoutView="0" workbookViewId="0" topLeftCell="A1">
      <pane xSplit="6" ySplit="9" topLeftCell="AA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V38" sqref="AV38"/>
    </sheetView>
  </sheetViews>
  <sheetFormatPr defaultColWidth="9.00390625" defaultRowHeight="12.75"/>
  <cols>
    <col min="1" max="1" width="12.25390625" style="1" customWidth="1"/>
    <col min="2" max="6" width="9.125" style="1" customWidth="1"/>
    <col min="7" max="7" width="21.00390625" style="1" customWidth="1"/>
    <col min="8" max="8" width="6.00390625" style="1" hidden="1" customWidth="1"/>
    <col min="9" max="9" width="5.75390625" style="15" customWidth="1"/>
    <col min="10" max="14" width="9.25390625" style="15" customWidth="1"/>
    <col min="15" max="15" width="21.00390625" style="15" customWidth="1"/>
    <col min="16" max="16" width="0.12890625" style="15" customWidth="1"/>
    <col min="17" max="17" width="5.75390625" style="15" customWidth="1"/>
    <col min="18" max="19" width="9.25390625" style="15" customWidth="1"/>
    <col min="20" max="20" width="22.375" style="15" customWidth="1"/>
    <col min="21" max="21" width="0.2421875" style="15" hidden="1" customWidth="1"/>
    <col min="22" max="22" width="6.625" style="15" customWidth="1"/>
    <col min="23" max="29" width="9.125" style="15" customWidth="1"/>
    <col min="30" max="30" width="21.00390625" style="15" customWidth="1"/>
    <col min="31" max="31" width="0.12890625" style="15" customWidth="1"/>
    <col min="32" max="32" width="5.75390625" style="15" customWidth="1"/>
    <col min="33" max="33" width="9.25390625" style="15" customWidth="1"/>
    <col min="34" max="37" width="9.125" style="15" customWidth="1"/>
    <col min="38" max="38" width="22.00390625" style="15" customWidth="1"/>
    <col min="39" max="39" width="0.12890625" style="15" customWidth="1"/>
    <col min="40" max="40" width="6.125" style="15" customWidth="1"/>
    <col min="41" max="44" width="9.25390625" style="15" customWidth="1"/>
    <col min="45" max="47" width="9.125" style="1" customWidth="1"/>
    <col min="48" max="48" width="14.75390625" style="1" customWidth="1"/>
    <col min="49" max="94" width="9.125" style="1" customWidth="1"/>
  </cols>
  <sheetData>
    <row r="1" spans="1:10" ht="16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16" t="s">
        <v>35</v>
      </c>
    </row>
    <row r="2" spans="1:10" ht="16.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17" t="s">
        <v>66</v>
      </c>
    </row>
    <row r="3" spans="1:10" ht="16.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17" t="s">
        <v>65</v>
      </c>
    </row>
    <row r="4" spans="1:9" ht="16.5" customHeight="1">
      <c r="A4" s="58" t="s">
        <v>26</v>
      </c>
      <c r="B4" s="58"/>
      <c r="C4" s="58"/>
      <c r="D4" s="58"/>
      <c r="E4" s="58"/>
      <c r="F4" s="58"/>
      <c r="G4" s="58"/>
      <c r="H4" s="58"/>
      <c r="I4" s="58"/>
    </row>
    <row r="5" spans="1:32" ht="16.5" customHeight="1">
      <c r="A5" s="2"/>
      <c r="B5" s="2"/>
      <c r="C5" s="2"/>
      <c r="D5" s="2"/>
      <c r="E5" s="2"/>
      <c r="F5" s="2"/>
      <c r="G5" s="2"/>
      <c r="H5" s="2"/>
      <c r="I5" s="18"/>
      <c r="O5" s="18"/>
      <c r="P5" s="18"/>
      <c r="Q5" s="18"/>
      <c r="AD5" s="18"/>
      <c r="AE5" s="18"/>
      <c r="AF5" s="18"/>
    </row>
    <row r="6" spans="1:2" ht="12.75">
      <c r="A6" s="3" t="s">
        <v>34</v>
      </c>
      <c r="B6" s="3" t="s">
        <v>64</v>
      </c>
    </row>
    <row r="7" spans="1:44" ht="18" customHeight="1">
      <c r="A7" s="59" t="s">
        <v>3</v>
      </c>
      <c r="B7" s="59"/>
      <c r="C7" s="59"/>
      <c r="D7" s="59"/>
      <c r="E7" s="59"/>
      <c r="F7" s="59"/>
      <c r="G7" s="63" t="s">
        <v>25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pans="1:44" ht="35.25" customHeight="1">
      <c r="A8" s="59"/>
      <c r="B8" s="59"/>
      <c r="C8" s="59"/>
      <c r="D8" s="59"/>
      <c r="E8" s="59"/>
      <c r="F8" s="60"/>
      <c r="G8" s="61" t="s">
        <v>4</v>
      </c>
      <c r="H8" s="62"/>
      <c r="I8" s="62"/>
      <c r="J8" s="62"/>
      <c r="K8" s="62"/>
      <c r="L8" s="62"/>
      <c r="M8" s="62"/>
      <c r="N8" s="62"/>
      <c r="O8" s="49" t="s">
        <v>33</v>
      </c>
      <c r="P8" s="50"/>
      <c r="Q8" s="50"/>
      <c r="R8" s="50"/>
      <c r="S8" s="50"/>
      <c r="T8" s="46" t="s">
        <v>36</v>
      </c>
      <c r="U8" s="47"/>
      <c r="V8" s="47"/>
      <c r="W8" s="47"/>
      <c r="X8" s="47"/>
      <c r="Y8" s="47"/>
      <c r="Z8" s="47"/>
      <c r="AA8" s="47"/>
      <c r="AB8" s="47"/>
      <c r="AC8" s="48"/>
      <c r="AD8" s="49" t="s">
        <v>56</v>
      </c>
      <c r="AE8" s="50"/>
      <c r="AF8" s="50"/>
      <c r="AG8" s="50"/>
      <c r="AH8" s="50"/>
      <c r="AI8" s="50"/>
      <c r="AJ8" s="50"/>
      <c r="AK8" s="51"/>
      <c r="AL8" s="65" t="s">
        <v>59</v>
      </c>
      <c r="AM8" s="66"/>
      <c r="AN8" s="66"/>
      <c r="AO8" s="66"/>
      <c r="AP8" s="66"/>
      <c r="AQ8" s="66"/>
      <c r="AR8" s="66"/>
    </row>
    <row r="9" spans="1:44" s="5" customFormat="1" ht="45">
      <c r="A9" s="59"/>
      <c r="B9" s="59"/>
      <c r="C9" s="59"/>
      <c r="D9" s="59"/>
      <c r="E9" s="59"/>
      <c r="F9" s="59"/>
      <c r="G9" s="34" t="s">
        <v>5</v>
      </c>
      <c r="H9" s="35" t="s">
        <v>6</v>
      </c>
      <c r="I9" s="33" t="s">
        <v>7</v>
      </c>
      <c r="J9" s="33" t="s">
        <v>47</v>
      </c>
      <c r="K9" s="33" t="s">
        <v>48</v>
      </c>
      <c r="L9" s="33" t="s">
        <v>49</v>
      </c>
      <c r="M9" s="33" t="s">
        <v>50</v>
      </c>
      <c r="N9" s="33" t="s">
        <v>51</v>
      </c>
      <c r="O9" s="32" t="s">
        <v>5</v>
      </c>
      <c r="P9" s="33" t="s">
        <v>6</v>
      </c>
      <c r="Q9" s="33" t="s">
        <v>7</v>
      </c>
      <c r="R9" s="33" t="s">
        <v>52</v>
      </c>
      <c r="S9" s="33" t="s">
        <v>53</v>
      </c>
      <c r="T9" s="32" t="s">
        <v>5</v>
      </c>
      <c r="U9" s="33" t="s">
        <v>6</v>
      </c>
      <c r="V9" s="33" t="s">
        <v>7</v>
      </c>
      <c r="W9" s="33" t="s">
        <v>54</v>
      </c>
      <c r="X9" s="33" t="s">
        <v>55</v>
      </c>
      <c r="Y9" s="33" t="s">
        <v>70</v>
      </c>
      <c r="Z9" s="33" t="s">
        <v>71</v>
      </c>
      <c r="AA9" s="33" t="s">
        <v>72</v>
      </c>
      <c r="AB9" s="33" t="s">
        <v>73</v>
      </c>
      <c r="AC9" s="33" t="s">
        <v>74</v>
      </c>
      <c r="AD9" s="32" t="s">
        <v>5</v>
      </c>
      <c r="AE9" s="33" t="s">
        <v>6</v>
      </c>
      <c r="AF9" s="33" t="s">
        <v>7</v>
      </c>
      <c r="AG9" s="33" t="s">
        <v>57</v>
      </c>
      <c r="AH9" s="33" t="s">
        <v>58</v>
      </c>
      <c r="AI9" s="33" t="s">
        <v>67</v>
      </c>
      <c r="AJ9" s="33" t="s">
        <v>68</v>
      </c>
      <c r="AK9" s="33" t="s">
        <v>69</v>
      </c>
      <c r="AL9" s="32" t="s">
        <v>5</v>
      </c>
      <c r="AM9" s="33" t="s">
        <v>6</v>
      </c>
      <c r="AN9" s="33" t="s">
        <v>7</v>
      </c>
      <c r="AO9" s="33" t="s">
        <v>60</v>
      </c>
      <c r="AP9" s="33" t="s">
        <v>61</v>
      </c>
      <c r="AQ9" s="33" t="s">
        <v>62</v>
      </c>
      <c r="AR9" s="33" t="s">
        <v>63</v>
      </c>
    </row>
    <row r="10" spans="1:44" ht="12.75">
      <c r="A10" s="55" t="s">
        <v>8</v>
      </c>
      <c r="B10" s="55"/>
      <c r="C10" s="55"/>
      <c r="D10" s="55"/>
      <c r="E10" s="55"/>
      <c r="F10" s="55"/>
      <c r="G10" s="6"/>
      <c r="H10" s="7">
        <f aca="true" t="shared" si="0" ref="H10:N10">SUM(H11:H14)</f>
        <v>0</v>
      </c>
      <c r="I10" s="39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1"/>
      <c r="P10" s="19">
        <f>SUM(P11:P14)</f>
        <v>0</v>
      </c>
      <c r="Q10" s="41">
        <f>SUM(Q11:Q14)</f>
        <v>0</v>
      </c>
      <c r="R10" s="20">
        <f>SUM(R11:R14)</f>
        <v>0</v>
      </c>
      <c r="S10" s="20">
        <f>SUM(S11:S14)</f>
        <v>0</v>
      </c>
      <c r="T10" s="22"/>
      <c r="U10" s="19">
        <f aca="true" t="shared" si="1" ref="U10:AC10">SUM(U11:U14)</f>
        <v>0</v>
      </c>
      <c r="V10" s="39">
        <f t="shared" si="1"/>
        <v>0</v>
      </c>
      <c r="W10" s="20">
        <f t="shared" si="1"/>
        <v>0</v>
      </c>
      <c r="X10" s="20">
        <f t="shared" si="1"/>
        <v>0</v>
      </c>
      <c r="Y10" s="20">
        <f t="shared" si="1"/>
        <v>0</v>
      </c>
      <c r="Z10" s="20">
        <f t="shared" si="1"/>
        <v>0</v>
      </c>
      <c r="AA10" s="20">
        <f t="shared" si="1"/>
        <v>0</v>
      </c>
      <c r="AB10" s="20">
        <f t="shared" si="1"/>
        <v>0</v>
      </c>
      <c r="AC10" s="20">
        <f t="shared" si="1"/>
        <v>0</v>
      </c>
      <c r="AD10" s="21"/>
      <c r="AE10" s="19">
        <f aca="true" t="shared" si="2" ref="AE10:AK10">SUM(AE11:AE14)</f>
        <v>0</v>
      </c>
      <c r="AF10" s="39">
        <f t="shared" si="2"/>
        <v>0</v>
      </c>
      <c r="AG10" s="20">
        <f t="shared" si="2"/>
        <v>0</v>
      </c>
      <c r="AH10" s="20">
        <f t="shared" si="2"/>
        <v>0</v>
      </c>
      <c r="AI10" s="20">
        <f t="shared" si="2"/>
        <v>0</v>
      </c>
      <c r="AJ10" s="20">
        <f t="shared" si="2"/>
        <v>0</v>
      </c>
      <c r="AK10" s="20">
        <f t="shared" si="2"/>
        <v>0</v>
      </c>
      <c r="AL10" s="22"/>
      <c r="AM10" s="19">
        <f aca="true" t="shared" si="3" ref="AM10:AR10">SUM(AM11:AM14)</f>
        <v>0</v>
      </c>
      <c r="AN10" s="41">
        <f t="shared" si="3"/>
        <v>0</v>
      </c>
      <c r="AO10" s="20">
        <f t="shared" si="3"/>
        <v>0</v>
      </c>
      <c r="AP10" s="20">
        <f t="shared" si="3"/>
        <v>0</v>
      </c>
      <c r="AQ10" s="20">
        <f t="shared" si="3"/>
        <v>0</v>
      </c>
      <c r="AR10" s="20">
        <f t="shared" si="3"/>
        <v>0</v>
      </c>
    </row>
    <row r="11" spans="1:44" ht="12.75">
      <c r="A11" s="53" t="s">
        <v>9</v>
      </c>
      <c r="B11" s="53"/>
      <c r="C11" s="53"/>
      <c r="D11" s="53"/>
      <c r="E11" s="53"/>
      <c r="F11" s="53"/>
      <c r="G11" s="8" t="s">
        <v>37</v>
      </c>
      <c r="H11" s="9">
        <v>0</v>
      </c>
      <c r="I11" s="11">
        <v>0</v>
      </c>
      <c r="J11" s="24">
        <f>$H$39*$H$11/100*12*J38</f>
        <v>0</v>
      </c>
      <c r="K11" s="24">
        <f>$H$39*$H$11/100*12*K38</f>
        <v>0</v>
      </c>
      <c r="L11" s="24">
        <f>$H$39*$H$11/100*12*L38</f>
        <v>0</v>
      </c>
      <c r="M11" s="24">
        <f>$H$39*$H$11/100*12*M38</f>
        <v>0</v>
      </c>
      <c r="N11" s="24">
        <f>$H$39*$H$11/100*12*N38</f>
        <v>0</v>
      </c>
      <c r="O11" s="8" t="s">
        <v>37</v>
      </c>
      <c r="P11" s="23">
        <v>0</v>
      </c>
      <c r="Q11" s="42">
        <v>0</v>
      </c>
      <c r="R11" s="24">
        <f>$H$39*$H$11/100*12*R38</f>
        <v>0</v>
      </c>
      <c r="S11" s="24">
        <f>$H$39*$H$11/100*12*S38</f>
        <v>0</v>
      </c>
      <c r="T11" s="8" t="s">
        <v>37</v>
      </c>
      <c r="U11" s="23">
        <v>0</v>
      </c>
      <c r="V11" s="11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8" t="s">
        <v>37</v>
      </c>
      <c r="AE11" s="23">
        <v>0</v>
      </c>
      <c r="AF11" s="11">
        <v>0</v>
      </c>
      <c r="AG11" s="24">
        <f>$H$39*$H$11/100*12*AG38</f>
        <v>0</v>
      </c>
      <c r="AH11" s="24">
        <v>0</v>
      </c>
      <c r="AI11" s="24">
        <v>0</v>
      </c>
      <c r="AJ11" s="24">
        <v>0</v>
      </c>
      <c r="AK11" s="24">
        <v>0</v>
      </c>
      <c r="AL11" s="8" t="s">
        <v>37</v>
      </c>
      <c r="AM11" s="23">
        <v>0</v>
      </c>
      <c r="AN11" s="42">
        <v>0</v>
      </c>
      <c r="AO11" s="24">
        <f>$H$39*$H$11/100*12*AO38</f>
        <v>0</v>
      </c>
      <c r="AP11" s="24">
        <f>$H$39*$H$11/100*12*AP38</f>
        <v>0</v>
      </c>
      <c r="AQ11" s="24">
        <f>$H$39*$H$11/100*12*AQ38</f>
        <v>0</v>
      </c>
      <c r="AR11" s="24">
        <f>$H$39*$H$11/100*12*AR38</f>
        <v>0</v>
      </c>
    </row>
    <row r="12" spans="1:44" ht="12.75">
      <c r="A12" s="53" t="s">
        <v>10</v>
      </c>
      <c r="B12" s="53"/>
      <c r="C12" s="53"/>
      <c r="D12" s="53"/>
      <c r="E12" s="53"/>
      <c r="F12" s="53"/>
      <c r="G12" s="8" t="s">
        <v>38</v>
      </c>
      <c r="H12" s="9">
        <v>0</v>
      </c>
      <c r="I12" s="11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8" t="s">
        <v>38</v>
      </c>
      <c r="P12" s="23">
        <v>0</v>
      </c>
      <c r="Q12" s="42">
        <v>0</v>
      </c>
      <c r="R12" s="24">
        <v>0</v>
      </c>
      <c r="S12" s="24">
        <v>0</v>
      </c>
      <c r="T12" s="8" t="s">
        <v>38</v>
      </c>
      <c r="U12" s="23">
        <v>0</v>
      </c>
      <c r="V12" s="11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8" t="s">
        <v>38</v>
      </c>
      <c r="AE12" s="23">
        <v>0</v>
      </c>
      <c r="AF12" s="11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8" t="s">
        <v>38</v>
      </c>
      <c r="AM12" s="23">
        <v>0</v>
      </c>
      <c r="AN12" s="42">
        <v>0</v>
      </c>
      <c r="AO12" s="24">
        <v>0</v>
      </c>
      <c r="AP12" s="24">
        <v>0</v>
      </c>
      <c r="AQ12" s="24">
        <v>0</v>
      </c>
      <c r="AR12" s="24">
        <v>0</v>
      </c>
    </row>
    <row r="13" spans="1:44" ht="12.75">
      <c r="A13" s="53" t="s">
        <v>11</v>
      </c>
      <c r="B13" s="53"/>
      <c r="C13" s="53"/>
      <c r="D13" s="53"/>
      <c r="E13" s="53"/>
      <c r="F13" s="53"/>
      <c r="G13" s="8" t="s">
        <v>37</v>
      </c>
      <c r="H13" s="9">
        <v>0</v>
      </c>
      <c r="I13" s="11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8" t="s">
        <v>37</v>
      </c>
      <c r="P13" s="23">
        <v>0</v>
      </c>
      <c r="Q13" s="42">
        <v>0</v>
      </c>
      <c r="R13" s="24">
        <v>0</v>
      </c>
      <c r="S13" s="24">
        <v>0</v>
      </c>
      <c r="T13" s="8" t="s">
        <v>37</v>
      </c>
      <c r="U13" s="23">
        <v>0</v>
      </c>
      <c r="V13" s="11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8" t="s">
        <v>37</v>
      </c>
      <c r="AE13" s="23">
        <v>0</v>
      </c>
      <c r="AF13" s="11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8" t="s">
        <v>37</v>
      </c>
      <c r="AM13" s="23">
        <v>0</v>
      </c>
      <c r="AN13" s="42">
        <v>0</v>
      </c>
      <c r="AO13" s="24">
        <v>0</v>
      </c>
      <c r="AP13" s="24">
        <v>0</v>
      </c>
      <c r="AQ13" s="24">
        <v>0</v>
      </c>
      <c r="AR13" s="24">
        <v>0</v>
      </c>
    </row>
    <row r="14" spans="1:44" ht="12.75">
      <c r="A14" s="53" t="s">
        <v>12</v>
      </c>
      <c r="B14" s="53"/>
      <c r="C14" s="53"/>
      <c r="D14" s="53"/>
      <c r="E14" s="53"/>
      <c r="F14" s="53"/>
      <c r="G14" s="8" t="s">
        <v>39</v>
      </c>
      <c r="H14" s="9">
        <v>0</v>
      </c>
      <c r="I14" s="11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8" t="s">
        <v>39</v>
      </c>
      <c r="P14" s="23">
        <v>0</v>
      </c>
      <c r="Q14" s="42">
        <v>0</v>
      </c>
      <c r="R14" s="24">
        <v>0</v>
      </c>
      <c r="S14" s="24">
        <v>0</v>
      </c>
      <c r="T14" s="8" t="s">
        <v>39</v>
      </c>
      <c r="U14" s="23">
        <v>0</v>
      </c>
      <c r="V14" s="11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8" t="s">
        <v>39</v>
      </c>
      <c r="AE14" s="23">
        <v>0</v>
      </c>
      <c r="AF14" s="11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8" t="s">
        <v>39</v>
      </c>
      <c r="AM14" s="23">
        <v>0</v>
      </c>
      <c r="AN14" s="42">
        <v>0</v>
      </c>
      <c r="AO14" s="24">
        <v>0</v>
      </c>
      <c r="AP14" s="24">
        <v>0</v>
      </c>
      <c r="AQ14" s="24">
        <v>0</v>
      </c>
      <c r="AR14" s="24">
        <v>0</v>
      </c>
    </row>
    <row r="15" spans="1:44" ht="23.25" customHeight="1">
      <c r="A15" s="52" t="s">
        <v>13</v>
      </c>
      <c r="B15" s="52"/>
      <c r="C15" s="52"/>
      <c r="D15" s="52"/>
      <c r="E15" s="52"/>
      <c r="F15" s="52"/>
      <c r="G15" s="10"/>
      <c r="H15" s="7">
        <f>SUM(H16:H21)</f>
        <v>0</v>
      </c>
      <c r="I15" s="39">
        <f>SUM(I16:I23)</f>
        <v>5.970000000000001</v>
      </c>
      <c r="J15" s="20">
        <f>SUM(J16:J23)</f>
        <v>36858.78</v>
      </c>
      <c r="K15" s="20">
        <f>SUM(K16:K23)</f>
        <v>24386.256</v>
      </c>
      <c r="L15" s="20">
        <f>SUM(L16:L23)</f>
        <v>28333.62</v>
      </c>
      <c r="M15" s="20">
        <f>SUM(M16:M23)</f>
        <v>40061.088</v>
      </c>
      <c r="N15" s="20">
        <f>SUM(N16:N23)</f>
        <v>36514.908</v>
      </c>
      <c r="O15" s="10"/>
      <c r="P15" s="19">
        <f>SUM(P16:P21)</f>
        <v>0</v>
      </c>
      <c r="Q15" s="41">
        <f>SUM(Q16:Q23)</f>
        <v>5.970000000000001</v>
      </c>
      <c r="R15" s="19">
        <f>SUM(R16:R23)</f>
        <v>25654.284000000003</v>
      </c>
      <c r="S15" s="19">
        <f>SUM(S16:S23)</f>
        <v>30461.328</v>
      </c>
      <c r="T15" s="10"/>
      <c r="U15" s="19">
        <f>SUM(U16:U21)</f>
        <v>72.22000797130332</v>
      </c>
      <c r="V15" s="39">
        <f aca="true" t="shared" si="4" ref="V15:AC15">SUM(V16:V23)</f>
        <v>5.970000000000001</v>
      </c>
      <c r="W15" s="20">
        <f t="shared" si="4"/>
        <v>44194.716</v>
      </c>
      <c r="X15" s="20">
        <f t="shared" si="4"/>
        <v>25066.836</v>
      </c>
      <c r="Y15" s="20">
        <f t="shared" si="4"/>
        <v>11311.956</v>
      </c>
      <c r="Z15" s="20">
        <f t="shared" si="4"/>
        <v>14055.768</v>
      </c>
      <c r="AA15" s="20">
        <f t="shared" si="4"/>
        <v>21964.824</v>
      </c>
      <c r="AB15" s="20">
        <f t="shared" si="4"/>
        <v>23010.768</v>
      </c>
      <c r="AC15" s="20">
        <f t="shared" si="4"/>
        <v>23490.756</v>
      </c>
      <c r="AD15" s="10"/>
      <c r="AE15" s="19">
        <f>SUM(AE16:AE21)</f>
        <v>0</v>
      </c>
      <c r="AF15" s="39">
        <f aca="true" t="shared" si="5" ref="AF15:AK15">SUM(AF16:AF23)</f>
        <v>5.970000000000001</v>
      </c>
      <c r="AG15" s="20">
        <f t="shared" si="5"/>
        <v>34064.82000000001</v>
      </c>
      <c r="AH15" s="20">
        <f t="shared" si="5"/>
        <v>37131.012</v>
      </c>
      <c r="AI15" s="20">
        <f t="shared" si="5"/>
        <v>27359.316</v>
      </c>
      <c r="AJ15" s="20">
        <f t="shared" si="5"/>
        <v>35232.552</v>
      </c>
      <c r="AK15" s="20">
        <f t="shared" si="5"/>
        <v>35289.864</v>
      </c>
      <c r="AL15" s="10"/>
      <c r="AM15" s="19">
        <f>SUM(AM16:AM21)</f>
        <v>0</v>
      </c>
      <c r="AN15" s="41">
        <f>SUM(AN16:AN23)</f>
        <v>5.970000000000001</v>
      </c>
      <c r="AO15" s="20">
        <f>SUM(AO16:AO23)</f>
        <v>27538.415999999997</v>
      </c>
      <c r="AP15" s="20">
        <f>SUM(AP16:AP23)</f>
        <v>54174.168000000005</v>
      </c>
      <c r="AQ15" s="20">
        <f>SUM(AQ16:AQ23)</f>
        <v>43048.475999999995</v>
      </c>
      <c r="AR15" s="20">
        <f>SUM(AR16:AR23)</f>
        <v>24414.912</v>
      </c>
    </row>
    <row r="16" spans="1:44" ht="12.75">
      <c r="A16" s="53" t="s">
        <v>75</v>
      </c>
      <c r="B16" s="53"/>
      <c r="C16" s="53"/>
      <c r="D16" s="53"/>
      <c r="E16" s="53"/>
      <c r="F16" s="53"/>
      <c r="G16" s="8" t="s">
        <v>40</v>
      </c>
      <c r="H16" s="11">
        <v>0</v>
      </c>
      <c r="I16" s="11">
        <v>0.19</v>
      </c>
      <c r="J16" s="24">
        <f>$I$16*J38*$B$44</f>
        <v>1173.06</v>
      </c>
      <c r="K16" s="24">
        <f>$I$16*K38*$B$44</f>
        <v>776.1120000000001</v>
      </c>
      <c r="L16" s="24">
        <f>$I$16*L38*$B$44</f>
        <v>901.74</v>
      </c>
      <c r="M16" s="24">
        <f>$I$16*M38*$B$44</f>
        <v>1274.976</v>
      </c>
      <c r="N16" s="24">
        <f>$I$16*N38*$B$44</f>
        <v>1162.116</v>
      </c>
      <c r="O16" s="8" t="s">
        <v>40</v>
      </c>
      <c r="P16" s="23">
        <v>0</v>
      </c>
      <c r="Q16" s="42">
        <v>0.19</v>
      </c>
      <c r="R16" s="24">
        <f>$Q$16*R38*$B$44</f>
        <v>816.4680000000001</v>
      </c>
      <c r="S16" s="24">
        <f>$Q$16*S38*$B$44</f>
        <v>969.4559999999999</v>
      </c>
      <c r="T16" s="8" t="s">
        <v>40</v>
      </c>
      <c r="U16" s="23">
        <v>0.602552062574731</v>
      </c>
      <c r="V16" s="11">
        <v>0.19</v>
      </c>
      <c r="W16" s="24">
        <f aca="true" t="shared" si="6" ref="W16:AC16">$V$16*W38*$B$44</f>
        <v>1406.532</v>
      </c>
      <c r="X16" s="24">
        <f t="shared" si="6"/>
        <v>797.7719999999999</v>
      </c>
      <c r="Y16" s="24">
        <f t="shared" si="6"/>
        <v>360.012</v>
      </c>
      <c r="Z16" s="24">
        <f t="shared" si="6"/>
        <v>447.336</v>
      </c>
      <c r="AA16" s="24">
        <f t="shared" si="6"/>
        <v>699.048</v>
      </c>
      <c r="AB16" s="24">
        <f t="shared" si="6"/>
        <v>732.336</v>
      </c>
      <c r="AC16" s="24">
        <f t="shared" si="6"/>
        <v>747.612</v>
      </c>
      <c r="AD16" s="8" t="s">
        <v>40</v>
      </c>
      <c r="AE16" s="23">
        <v>0</v>
      </c>
      <c r="AF16" s="11">
        <v>0.19</v>
      </c>
      <c r="AG16" s="24">
        <f>$AF$16*AG38*$B$44</f>
        <v>1084.1399999999999</v>
      </c>
      <c r="AH16" s="24">
        <f>$AF$16*AH38*$B$44</f>
        <v>1181.724</v>
      </c>
      <c r="AI16" s="24">
        <f>$AF$16*AI38*$B$44</f>
        <v>870.732</v>
      </c>
      <c r="AJ16" s="24">
        <f>$AF$16*AJ38*$B$44</f>
        <v>1121.304</v>
      </c>
      <c r="AK16" s="24">
        <f>$AF$16*AK38*$B$44</f>
        <v>1123.1280000000002</v>
      </c>
      <c r="AL16" s="8" t="s">
        <v>40</v>
      </c>
      <c r="AM16" s="23">
        <v>0</v>
      </c>
      <c r="AN16" s="42">
        <v>0.19</v>
      </c>
      <c r="AO16" s="24">
        <f>$AN$16*AO38*$B$44</f>
        <v>876.432</v>
      </c>
      <c r="AP16" s="24">
        <f>$AN$16*AP38*$B$44</f>
        <v>1724.136</v>
      </c>
      <c r="AQ16" s="24">
        <f>$AN$16*AQ38*$B$44</f>
        <v>1370.052</v>
      </c>
      <c r="AR16" s="24">
        <f>$AN$16*AR38*$B$44</f>
        <v>777.0240000000001</v>
      </c>
    </row>
    <row r="17" spans="1:44" ht="12.75">
      <c r="A17" s="53" t="s">
        <v>76</v>
      </c>
      <c r="B17" s="53"/>
      <c r="C17" s="53"/>
      <c r="D17" s="53"/>
      <c r="E17" s="53"/>
      <c r="F17" s="53"/>
      <c r="G17" s="8" t="s">
        <v>40</v>
      </c>
      <c r="H17" s="11">
        <v>0</v>
      </c>
      <c r="I17" s="11">
        <v>0.74</v>
      </c>
      <c r="J17" s="24">
        <f>$I$17*J38*$B$44</f>
        <v>4568.76</v>
      </c>
      <c r="K17" s="24">
        <f>$I$17*K38*$B$44</f>
        <v>3022.752</v>
      </c>
      <c r="L17" s="24">
        <f>$I$17*L38*$B$44</f>
        <v>3512.04</v>
      </c>
      <c r="M17" s="24">
        <f>$I$17*M38*$B$44</f>
        <v>4965.696000000001</v>
      </c>
      <c r="N17" s="24">
        <f>$I$17*N38*$B$44</f>
        <v>4526.136</v>
      </c>
      <c r="O17" s="8" t="s">
        <v>40</v>
      </c>
      <c r="P17" s="23">
        <v>0</v>
      </c>
      <c r="Q17" s="42">
        <v>0.74</v>
      </c>
      <c r="R17" s="24">
        <f>$Q$17*R38*$B$44</f>
        <v>3179.9280000000003</v>
      </c>
      <c r="S17" s="24">
        <f>$Q$17*S38*$B$44</f>
        <v>3775.776</v>
      </c>
      <c r="T17" s="8" t="s">
        <v>40</v>
      </c>
      <c r="U17" s="23">
        <v>5.264583449581506</v>
      </c>
      <c r="V17" s="11">
        <v>0.74</v>
      </c>
      <c r="W17" s="24">
        <f aca="true" t="shared" si="7" ref="W17:AC17">$V$17*W38*$B$44</f>
        <v>5478.072</v>
      </c>
      <c r="X17" s="24">
        <f t="shared" si="7"/>
        <v>3107.112</v>
      </c>
      <c r="Y17" s="24">
        <f t="shared" si="7"/>
        <v>1402.152</v>
      </c>
      <c r="Z17" s="24">
        <f t="shared" si="7"/>
        <v>1742.2559999999999</v>
      </c>
      <c r="AA17" s="24">
        <f t="shared" si="7"/>
        <v>2722.608</v>
      </c>
      <c r="AB17" s="24">
        <f t="shared" si="7"/>
        <v>2852.256</v>
      </c>
      <c r="AC17" s="24">
        <f t="shared" si="7"/>
        <v>2911.752</v>
      </c>
      <c r="AD17" s="8" t="s">
        <v>40</v>
      </c>
      <c r="AE17" s="23">
        <v>0</v>
      </c>
      <c r="AF17" s="11">
        <v>0.74</v>
      </c>
      <c r="AG17" s="24">
        <f>$AF$17*AG38*$B$44</f>
        <v>4222.4400000000005</v>
      </c>
      <c r="AH17" s="24">
        <f>$AF$17*AH38*$B$44</f>
        <v>4602.504</v>
      </c>
      <c r="AI17" s="24">
        <f>$AF$17*AI38*$B$44</f>
        <v>3391.272</v>
      </c>
      <c r="AJ17" s="24">
        <f>$AF$17*AJ38*$B$44</f>
        <v>4367.184</v>
      </c>
      <c r="AK17" s="24">
        <f>$AF$17*AK38*$B$44</f>
        <v>4374.2880000000005</v>
      </c>
      <c r="AL17" s="8" t="s">
        <v>40</v>
      </c>
      <c r="AM17" s="23">
        <v>0</v>
      </c>
      <c r="AN17" s="42">
        <v>0.74</v>
      </c>
      <c r="AO17" s="24">
        <f>$AN$17*AO38*$B$44</f>
        <v>3413.4719999999998</v>
      </c>
      <c r="AP17" s="24">
        <f>$AN$17*AP38*$B$44</f>
        <v>6715.0560000000005</v>
      </c>
      <c r="AQ17" s="24">
        <f>$AN$17*AQ38*$B$44</f>
        <v>5335.992</v>
      </c>
      <c r="AR17" s="24">
        <f>$AN$17*AR38*$B$44</f>
        <v>3026.304</v>
      </c>
    </row>
    <row r="18" spans="1:44" ht="12.75">
      <c r="A18" s="53" t="s">
        <v>14</v>
      </c>
      <c r="B18" s="53"/>
      <c r="C18" s="53"/>
      <c r="D18" s="53"/>
      <c r="E18" s="53"/>
      <c r="F18" s="53"/>
      <c r="G18" s="8" t="s">
        <v>37</v>
      </c>
      <c r="H18" s="11">
        <v>0</v>
      </c>
      <c r="I18" s="11">
        <v>0.41</v>
      </c>
      <c r="J18" s="24">
        <f>$I$18*J38*$B$44</f>
        <v>2531.34</v>
      </c>
      <c r="K18" s="24">
        <f>$I$18*K38*$B$44</f>
        <v>1674.768</v>
      </c>
      <c r="L18" s="24">
        <f>$I$18*L38*$B$44</f>
        <v>1945.8600000000001</v>
      </c>
      <c r="M18" s="24">
        <f>$I$18*M38*$B$44</f>
        <v>2751.264</v>
      </c>
      <c r="N18" s="24">
        <f>$I$18*N38*$B$44</f>
        <v>2507.7239999999997</v>
      </c>
      <c r="O18" s="8" t="s">
        <v>37</v>
      </c>
      <c r="P18" s="23">
        <v>0</v>
      </c>
      <c r="Q18" s="42">
        <v>0.41</v>
      </c>
      <c r="R18" s="24">
        <f>$Q$18*R38*$B$44</f>
        <v>1761.8519999999999</v>
      </c>
      <c r="S18" s="24">
        <f>$Q$18*S38*$B$44</f>
        <v>2091.984</v>
      </c>
      <c r="T18" s="8" t="s">
        <v>37</v>
      </c>
      <c r="U18" s="23">
        <v>18.658455011956956</v>
      </c>
      <c r="V18" s="11">
        <v>0.41</v>
      </c>
      <c r="W18" s="24">
        <f aca="true" t="shared" si="8" ref="W18:AC18">$V$18*W38*$B$44</f>
        <v>3035.1479999999997</v>
      </c>
      <c r="X18" s="24">
        <f t="shared" si="8"/>
        <v>1721.5079999999998</v>
      </c>
      <c r="Y18" s="24">
        <f t="shared" si="8"/>
        <v>776.868</v>
      </c>
      <c r="Z18" s="24">
        <f t="shared" si="8"/>
        <v>965.3039999999999</v>
      </c>
      <c r="AA18" s="24">
        <f t="shared" si="8"/>
        <v>1508.472</v>
      </c>
      <c r="AB18" s="24">
        <f t="shared" si="8"/>
        <v>1580.3039999999996</v>
      </c>
      <c r="AC18" s="24">
        <f t="shared" si="8"/>
        <v>1613.268</v>
      </c>
      <c r="AD18" s="8" t="s">
        <v>37</v>
      </c>
      <c r="AE18" s="23">
        <v>0</v>
      </c>
      <c r="AF18" s="11">
        <v>0.41</v>
      </c>
      <c r="AG18" s="24">
        <f>$AF$18*AG38*$B$44</f>
        <v>2339.46</v>
      </c>
      <c r="AH18" s="24">
        <f>$AF$18*AH38*$B$44</f>
        <v>2550.0359999999996</v>
      </c>
      <c r="AI18" s="24">
        <f>$AF$18*AI38*$B$44</f>
        <v>1878.9479999999999</v>
      </c>
      <c r="AJ18" s="24">
        <f>$AF$18*AJ38*$B$44</f>
        <v>2419.656</v>
      </c>
      <c r="AK18" s="24">
        <f>$AF$18*AK38*$B$44</f>
        <v>2423.592</v>
      </c>
      <c r="AL18" s="8" t="s">
        <v>37</v>
      </c>
      <c r="AM18" s="23">
        <v>0</v>
      </c>
      <c r="AN18" s="42">
        <v>0.41</v>
      </c>
      <c r="AO18" s="24">
        <f>$AN$18*AO38*$B$44</f>
        <v>1891.2479999999998</v>
      </c>
      <c r="AP18" s="24">
        <f>$AN$18*AP38*$B$44</f>
        <v>3720.504</v>
      </c>
      <c r="AQ18" s="24">
        <f>$AN$18*AQ38*$B$44</f>
        <v>2956.428</v>
      </c>
      <c r="AR18" s="24">
        <f>$AN$18*AR38*$B$44</f>
        <v>1676.736</v>
      </c>
    </row>
    <row r="19" spans="1:44" ht="12.75">
      <c r="A19" s="53" t="s">
        <v>77</v>
      </c>
      <c r="B19" s="53"/>
      <c r="C19" s="53"/>
      <c r="D19" s="53"/>
      <c r="E19" s="53"/>
      <c r="F19" s="53"/>
      <c r="G19" s="8" t="s">
        <v>40</v>
      </c>
      <c r="H19" s="11">
        <v>0</v>
      </c>
      <c r="I19" s="11">
        <v>0.28</v>
      </c>
      <c r="J19" s="24">
        <f>$I$19*J38*$B$44</f>
        <v>1728.72</v>
      </c>
      <c r="K19" s="24">
        <f>$I$19*K38*$B$44</f>
        <v>1143.744</v>
      </c>
      <c r="L19" s="24">
        <f>$I$19*L38*$B$44</f>
        <v>1328.88</v>
      </c>
      <c r="M19" s="24">
        <f>$I$19*M38*$B$44</f>
        <v>1878.9120000000003</v>
      </c>
      <c r="N19" s="24">
        <f>$I$19*N38*$B$44</f>
        <v>1712.592</v>
      </c>
      <c r="O19" s="8" t="s">
        <v>40</v>
      </c>
      <c r="P19" s="23">
        <v>0</v>
      </c>
      <c r="Q19" s="42">
        <v>0.28</v>
      </c>
      <c r="R19" s="24">
        <f>$Q$19*R38*$B$44</f>
        <v>1203.2160000000001</v>
      </c>
      <c r="S19" s="24">
        <f>$Q$19*S38*$B$44</f>
        <v>1428.672</v>
      </c>
      <c r="T19" s="8" t="s">
        <v>40</v>
      </c>
      <c r="U19" s="23">
        <v>0.3236565364687126</v>
      </c>
      <c r="V19" s="11">
        <v>0.28</v>
      </c>
      <c r="W19" s="24">
        <f aca="true" t="shared" si="9" ref="W19:AC19">$V$19*W38*$B$44</f>
        <v>2072.784</v>
      </c>
      <c r="X19" s="24">
        <f t="shared" si="9"/>
        <v>1175.6640000000002</v>
      </c>
      <c r="Y19" s="24">
        <f t="shared" si="9"/>
        <v>530.5440000000001</v>
      </c>
      <c r="Z19" s="24">
        <f t="shared" si="9"/>
        <v>659.232</v>
      </c>
      <c r="AA19" s="24">
        <f t="shared" si="9"/>
        <v>1030.1760000000002</v>
      </c>
      <c r="AB19" s="24">
        <f t="shared" si="9"/>
        <v>1079.232</v>
      </c>
      <c r="AC19" s="24">
        <f t="shared" si="9"/>
        <v>1101.744</v>
      </c>
      <c r="AD19" s="8" t="s">
        <v>40</v>
      </c>
      <c r="AE19" s="23">
        <v>0</v>
      </c>
      <c r="AF19" s="11">
        <v>0.28</v>
      </c>
      <c r="AG19" s="24">
        <f>$AF$19*AG38*$B$44</f>
        <v>1597.6800000000003</v>
      </c>
      <c r="AH19" s="24">
        <f>$AF$19*AH38*$B$44</f>
        <v>1741.4879999999998</v>
      </c>
      <c r="AI19" s="24">
        <f>$AF$19*AI38*$B$44</f>
        <v>1283.184</v>
      </c>
      <c r="AJ19" s="24">
        <f>$AF$19*AJ38*$B$44</f>
        <v>1652.448</v>
      </c>
      <c r="AK19" s="24">
        <f>$AF$19*AK38*$B$44</f>
        <v>1655.1360000000004</v>
      </c>
      <c r="AL19" s="8" t="s">
        <v>40</v>
      </c>
      <c r="AM19" s="23">
        <v>0</v>
      </c>
      <c r="AN19" s="42">
        <v>0.28</v>
      </c>
      <c r="AO19" s="24">
        <f>$AN$19*AO38*$B$44</f>
        <v>1291.584</v>
      </c>
      <c r="AP19" s="24">
        <f>$AN$19*AP38*$B$44</f>
        <v>2540.8320000000003</v>
      </c>
      <c r="AQ19" s="24">
        <f>$AN$19*AQ38*$B$44</f>
        <v>2019.0240000000001</v>
      </c>
      <c r="AR19" s="24">
        <f>$AN$19*AR38*$B$44</f>
        <v>1145.0880000000002</v>
      </c>
    </row>
    <row r="20" spans="1:44" ht="43.5" customHeight="1">
      <c r="A20" s="53" t="s">
        <v>78</v>
      </c>
      <c r="B20" s="53"/>
      <c r="C20" s="53"/>
      <c r="D20" s="53"/>
      <c r="E20" s="53"/>
      <c r="F20" s="53"/>
      <c r="G20" s="12" t="s">
        <v>15</v>
      </c>
      <c r="H20" s="11">
        <v>0</v>
      </c>
      <c r="I20" s="11">
        <v>0.68</v>
      </c>
      <c r="J20" s="24">
        <f>$I$20*J38*$B$44</f>
        <v>4198.32</v>
      </c>
      <c r="K20" s="24">
        <f>$I$20*K38*$B$44</f>
        <v>2777.664</v>
      </c>
      <c r="L20" s="24">
        <f>$I$20*L38*$B$44</f>
        <v>3227.2799999999997</v>
      </c>
      <c r="M20" s="24">
        <f>$I$20*M38*$B$44</f>
        <v>4563.072000000001</v>
      </c>
      <c r="N20" s="24">
        <f>$I$20*N38*$B$44</f>
        <v>4159.152</v>
      </c>
      <c r="O20" s="12" t="s">
        <v>15</v>
      </c>
      <c r="P20" s="23">
        <v>0</v>
      </c>
      <c r="Q20" s="42">
        <v>0.68</v>
      </c>
      <c r="R20" s="24">
        <f>$Q$20*R38*$B$44</f>
        <v>2922.0960000000005</v>
      </c>
      <c r="S20" s="24">
        <f>$Q$20*S38*$B$44</f>
        <v>3469.6320000000005</v>
      </c>
      <c r="T20" s="12" t="s">
        <v>15</v>
      </c>
      <c r="U20" s="23">
        <v>9.582299372259865</v>
      </c>
      <c r="V20" s="11">
        <v>0.68</v>
      </c>
      <c r="W20" s="24">
        <f aca="true" t="shared" si="10" ref="W20:AC20">$V$20*W38*$B$44</f>
        <v>5033.904</v>
      </c>
      <c r="X20" s="24">
        <f t="shared" si="10"/>
        <v>2855.1839999999997</v>
      </c>
      <c r="Y20" s="24">
        <f t="shared" si="10"/>
        <v>1288.4640000000002</v>
      </c>
      <c r="Z20" s="24">
        <f t="shared" si="10"/>
        <v>1600.992</v>
      </c>
      <c r="AA20" s="24">
        <f t="shared" si="10"/>
        <v>2501.856</v>
      </c>
      <c r="AB20" s="24">
        <f t="shared" si="10"/>
        <v>2620.992</v>
      </c>
      <c r="AC20" s="24">
        <f t="shared" si="10"/>
        <v>2675.664</v>
      </c>
      <c r="AD20" s="12" t="s">
        <v>15</v>
      </c>
      <c r="AE20" s="23">
        <v>0</v>
      </c>
      <c r="AF20" s="11">
        <v>0.68</v>
      </c>
      <c r="AG20" s="24">
        <f>$AF$20*AG38*$B$44</f>
        <v>3880.0800000000004</v>
      </c>
      <c r="AH20" s="24">
        <f>$AF$20*AH38*$B$44</f>
        <v>4229.328</v>
      </c>
      <c r="AI20" s="24">
        <f>$AF$20*AI38*$B$44</f>
        <v>3116.304</v>
      </c>
      <c r="AJ20" s="24">
        <f>$AF$20*AJ38*$B$44</f>
        <v>4013.0880000000006</v>
      </c>
      <c r="AK20" s="24">
        <f>$AF$20*AK38*$B$44</f>
        <v>4019.616</v>
      </c>
      <c r="AL20" s="12" t="s">
        <v>15</v>
      </c>
      <c r="AM20" s="23">
        <v>0</v>
      </c>
      <c r="AN20" s="42">
        <v>0.68</v>
      </c>
      <c r="AO20" s="24">
        <f>$AN$20*AO38*$B$44</f>
        <v>3136.7039999999997</v>
      </c>
      <c r="AP20" s="24">
        <f>$AN$20*AP38*$B$44</f>
        <v>6170.5920000000015</v>
      </c>
      <c r="AQ20" s="24">
        <f>$AN$20*AQ38*$B$44</f>
        <v>4903.344</v>
      </c>
      <c r="AR20" s="24">
        <f>$AN$20*AR38*$B$44</f>
        <v>2780.9280000000003</v>
      </c>
    </row>
    <row r="21" spans="1:44" ht="12.75" customHeight="1">
      <c r="A21" s="53" t="s">
        <v>79</v>
      </c>
      <c r="B21" s="53"/>
      <c r="C21" s="53"/>
      <c r="D21" s="53"/>
      <c r="E21" s="53"/>
      <c r="F21" s="53"/>
      <c r="G21" s="8" t="s">
        <v>41</v>
      </c>
      <c r="H21" s="11">
        <v>0</v>
      </c>
      <c r="I21" s="11">
        <v>0.93</v>
      </c>
      <c r="J21" s="24">
        <f>$I$21*J38*$B$44</f>
        <v>5741.82</v>
      </c>
      <c r="K21" s="24">
        <f>$I$21*K38*$B$44</f>
        <v>3798.864</v>
      </c>
      <c r="L21" s="24">
        <f>$I$21*L38*$B$44</f>
        <v>4413.78</v>
      </c>
      <c r="M21" s="24">
        <f>$I$21*M38*$B$44</f>
        <v>6240.6720000000005</v>
      </c>
      <c r="N21" s="24">
        <f>$I$21*N38*$B$44</f>
        <v>5688.252</v>
      </c>
      <c r="O21" s="8" t="s">
        <v>41</v>
      </c>
      <c r="P21" s="23">
        <v>0</v>
      </c>
      <c r="Q21" s="42">
        <v>0.93</v>
      </c>
      <c r="R21" s="24">
        <f>$Q$21*R38*$B$44</f>
        <v>3996.396</v>
      </c>
      <c r="S21" s="24">
        <f>$Q$21*S38*$B$44</f>
        <v>4745.232</v>
      </c>
      <c r="T21" s="8" t="s">
        <v>41</v>
      </c>
      <c r="U21" s="23">
        <v>37.78846153846154</v>
      </c>
      <c r="V21" s="11">
        <v>0.93</v>
      </c>
      <c r="W21" s="24">
        <f aca="true" t="shared" si="11" ref="W21:AC21">$V$21*W38*$B$44</f>
        <v>6884.603999999999</v>
      </c>
      <c r="X21" s="24">
        <f t="shared" si="11"/>
        <v>3904.884</v>
      </c>
      <c r="Y21" s="24">
        <f t="shared" si="11"/>
        <v>1762.1640000000002</v>
      </c>
      <c r="Z21" s="24">
        <f t="shared" si="11"/>
        <v>2189.592</v>
      </c>
      <c r="AA21" s="24">
        <f t="shared" si="11"/>
        <v>3421.6560000000004</v>
      </c>
      <c r="AB21" s="24">
        <f t="shared" si="11"/>
        <v>3584.592</v>
      </c>
      <c r="AC21" s="24">
        <f t="shared" si="11"/>
        <v>3659.364</v>
      </c>
      <c r="AD21" s="8" t="s">
        <v>41</v>
      </c>
      <c r="AE21" s="23">
        <v>0</v>
      </c>
      <c r="AF21" s="11">
        <v>0.93</v>
      </c>
      <c r="AG21" s="24">
        <f>$AF$21*AG38*$B$44</f>
        <v>5306.58</v>
      </c>
      <c r="AH21" s="24">
        <f>$AF$21*AH38*$B$44</f>
        <v>5784.228</v>
      </c>
      <c r="AI21" s="24">
        <f>$AF$21*AI38*$B$44</f>
        <v>4262.004</v>
      </c>
      <c r="AJ21" s="24">
        <f>$AF$21*AJ38*$B$44</f>
        <v>5488.488</v>
      </c>
      <c r="AK21" s="24">
        <f>$AF$21*AK38*$B$44</f>
        <v>5497.416000000001</v>
      </c>
      <c r="AL21" s="8" t="s">
        <v>41</v>
      </c>
      <c r="AM21" s="23">
        <v>0</v>
      </c>
      <c r="AN21" s="42">
        <v>0.93</v>
      </c>
      <c r="AO21" s="24">
        <f>$AN$21*AO38*$B$44</f>
        <v>4289.904</v>
      </c>
      <c r="AP21" s="24">
        <f>$AN$21*AP38*$B$44</f>
        <v>8439.192000000001</v>
      </c>
      <c r="AQ21" s="24">
        <f>$AN$21*AQ38*$B$44</f>
        <v>6706.044</v>
      </c>
      <c r="AR21" s="24">
        <f>$AN$21*AR38*$B$44</f>
        <v>3803.3280000000004</v>
      </c>
    </row>
    <row r="22" spans="1:44" ht="12.75">
      <c r="A22" s="53" t="s">
        <v>27</v>
      </c>
      <c r="B22" s="53"/>
      <c r="C22" s="53"/>
      <c r="D22" s="53"/>
      <c r="E22" s="53"/>
      <c r="F22" s="53"/>
      <c r="G22" s="8" t="s">
        <v>40</v>
      </c>
      <c r="H22" s="11">
        <v>0</v>
      </c>
      <c r="I22" s="11">
        <v>2.74</v>
      </c>
      <c r="J22" s="24">
        <f>$I$22*J38*$B$44</f>
        <v>16916.760000000002</v>
      </c>
      <c r="K22" s="24">
        <f>$I$22*K38*$B$44</f>
        <v>11192.352</v>
      </c>
      <c r="L22" s="24">
        <f>$I$22*L38*$B$44</f>
        <v>13004.04</v>
      </c>
      <c r="M22" s="24">
        <f>$I$22*M38*$B$44</f>
        <v>18386.496000000003</v>
      </c>
      <c r="N22" s="24">
        <f>$I$22*N38*$B$44</f>
        <v>16758.936</v>
      </c>
      <c r="O22" s="8" t="s">
        <v>40</v>
      </c>
      <c r="P22" s="23">
        <v>0</v>
      </c>
      <c r="Q22" s="42">
        <v>2.74</v>
      </c>
      <c r="R22" s="24">
        <f>$Q$22*R38*$B$44</f>
        <v>11774.328000000001</v>
      </c>
      <c r="S22" s="24">
        <f>$Q$22*S38*$B$44</f>
        <v>13980.576000000001</v>
      </c>
      <c r="T22" s="8" t="s">
        <v>40</v>
      </c>
      <c r="U22" s="23">
        <v>37.78846153846154</v>
      </c>
      <c r="V22" s="11">
        <v>2.74</v>
      </c>
      <c r="W22" s="24">
        <f aca="true" t="shared" si="12" ref="W22:AC22">$V$22*W38*$B$44</f>
        <v>20283.672</v>
      </c>
      <c r="X22" s="24">
        <f t="shared" si="12"/>
        <v>11504.712</v>
      </c>
      <c r="Y22" s="24">
        <f t="shared" si="12"/>
        <v>5191.752</v>
      </c>
      <c r="Z22" s="24">
        <f t="shared" si="12"/>
        <v>6451.056</v>
      </c>
      <c r="AA22" s="24">
        <f t="shared" si="12"/>
        <v>10081.008000000002</v>
      </c>
      <c r="AB22" s="24">
        <f t="shared" si="12"/>
        <v>10561.056</v>
      </c>
      <c r="AC22" s="24">
        <f t="shared" si="12"/>
        <v>10781.352</v>
      </c>
      <c r="AD22" s="8" t="s">
        <v>40</v>
      </c>
      <c r="AE22" s="23">
        <v>0</v>
      </c>
      <c r="AF22" s="11">
        <v>2.74</v>
      </c>
      <c r="AG22" s="24">
        <f>$AF$22*AG38*$B$44</f>
        <v>15634.440000000002</v>
      </c>
      <c r="AH22" s="24">
        <f>$AF$22*AH38*$B$44</f>
        <v>17041.704</v>
      </c>
      <c r="AI22" s="24">
        <f>$AF$22*AI38*$B$44</f>
        <v>12556.872</v>
      </c>
      <c r="AJ22" s="24">
        <f>$AF$22*AJ38*$B$44</f>
        <v>16170.384000000002</v>
      </c>
      <c r="AK22" s="24">
        <f>$AF$22*AK38*$B$44</f>
        <v>16196.688000000002</v>
      </c>
      <c r="AL22" s="8" t="s">
        <v>40</v>
      </c>
      <c r="AM22" s="23">
        <v>0</v>
      </c>
      <c r="AN22" s="42">
        <v>2.74</v>
      </c>
      <c r="AO22" s="24">
        <f>$AN$22*AO38*$B$44</f>
        <v>12639.072</v>
      </c>
      <c r="AP22" s="24">
        <f>$AN$22*AP38*$B$44</f>
        <v>24863.856000000003</v>
      </c>
      <c r="AQ22" s="24">
        <f>$AN$22*AQ38*$B$44</f>
        <v>19757.592</v>
      </c>
      <c r="AR22" s="24">
        <f>$AN$22*AR38*$B$44</f>
        <v>11205.504</v>
      </c>
    </row>
    <row r="23" spans="1:44" ht="12.75">
      <c r="A23" s="53" t="s">
        <v>28</v>
      </c>
      <c r="B23" s="53"/>
      <c r="C23" s="53"/>
      <c r="D23" s="53"/>
      <c r="E23" s="53"/>
      <c r="F23" s="53"/>
      <c r="G23" s="8" t="s">
        <v>42</v>
      </c>
      <c r="H23" s="11">
        <v>0</v>
      </c>
      <c r="I23" s="11">
        <v>0</v>
      </c>
      <c r="J23" s="24">
        <f>$I$23*J38*$B$44</f>
        <v>0</v>
      </c>
      <c r="K23" s="24">
        <f>$I$23*K38*$B$44</f>
        <v>0</v>
      </c>
      <c r="L23" s="24">
        <f>$I$23*L38*$B$44</f>
        <v>0</v>
      </c>
      <c r="M23" s="24">
        <f>$I$23*M38*$B$44</f>
        <v>0</v>
      </c>
      <c r="N23" s="24">
        <f>$I$23*N38*$B$44</f>
        <v>0</v>
      </c>
      <c r="O23" s="8" t="s">
        <v>42</v>
      </c>
      <c r="P23" s="23">
        <v>0</v>
      </c>
      <c r="Q23" s="42">
        <v>0</v>
      </c>
      <c r="R23" s="24">
        <f>$Q$23*R38*$B$44</f>
        <v>0</v>
      </c>
      <c r="S23" s="24">
        <f>$Q$23*S38*$B$44</f>
        <v>0</v>
      </c>
      <c r="T23" s="8" t="s">
        <v>42</v>
      </c>
      <c r="U23" s="23">
        <v>37.78846153846154</v>
      </c>
      <c r="V23" s="11">
        <v>0</v>
      </c>
      <c r="W23" s="24">
        <f aca="true" t="shared" si="13" ref="W23:AC23">$V$23*W38*$B$44</f>
        <v>0</v>
      </c>
      <c r="X23" s="24">
        <f t="shared" si="13"/>
        <v>0</v>
      </c>
      <c r="Y23" s="24">
        <f t="shared" si="13"/>
        <v>0</v>
      </c>
      <c r="Z23" s="24">
        <f t="shared" si="13"/>
        <v>0</v>
      </c>
      <c r="AA23" s="24">
        <f t="shared" si="13"/>
        <v>0</v>
      </c>
      <c r="AB23" s="24">
        <f t="shared" si="13"/>
        <v>0</v>
      </c>
      <c r="AC23" s="24">
        <f t="shared" si="13"/>
        <v>0</v>
      </c>
      <c r="AD23" s="8" t="s">
        <v>42</v>
      </c>
      <c r="AE23" s="23">
        <v>0</v>
      </c>
      <c r="AF23" s="11">
        <v>0</v>
      </c>
      <c r="AG23" s="24">
        <f>$AF$23*AG38*$B$44</f>
        <v>0</v>
      </c>
      <c r="AH23" s="24">
        <f>$AF$23*AH38*$B$44</f>
        <v>0</v>
      </c>
      <c r="AI23" s="24">
        <f>$AF$23*AI38*$B$44</f>
        <v>0</v>
      </c>
      <c r="AJ23" s="24">
        <f>$AF$23*AJ38*$B$44</f>
        <v>0</v>
      </c>
      <c r="AK23" s="24">
        <f>$AF$23*AK38*$B$44</f>
        <v>0</v>
      </c>
      <c r="AL23" s="8" t="s">
        <v>42</v>
      </c>
      <c r="AM23" s="23">
        <v>0</v>
      </c>
      <c r="AN23" s="42">
        <v>0</v>
      </c>
      <c r="AO23" s="24">
        <f>$AN$23*AO38*$B$44</f>
        <v>0</v>
      </c>
      <c r="AP23" s="24">
        <f>$AN$23*AP38*$B$44</f>
        <v>0</v>
      </c>
      <c r="AQ23" s="24">
        <f>$AN$23*AQ38*$B$44</f>
        <v>0</v>
      </c>
      <c r="AR23" s="24">
        <f>$AN$23*AR38*$B$44</f>
        <v>0</v>
      </c>
    </row>
    <row r="24" spans="1:44" ht="13.5" customHeight="1">
      <c r="A24" s="52" t="s">
        <v>16</v>
      </c>
      <c r="B24" s="52"/>
      <c r="C24" s="52"/>
      <c r="D24" s="52"/>
      <c r="E24" s="52"/>
      <c r="F24" s="52"/>
      <c r="G24" s="10"/>
      <c r="H24" s="11">
        <v>0</v>
      </c>
      <c r="I24" s="37">
        <f>SUM(I25:I28)</f>
        <v>6</v>
      </c>
      <c r="J24" s="20">
        <f>SUM(J25:J28)</f>
        <v>37044</v>
      </c>
      <c r="K24" s="20">
        <f>SUM(K25:K28)</f>
        <v>24508.8</v>
      </c>
      <c r="L24" s="20">
        <f>SUM(L25:L28)</f>
        <v>28475.999999999996</v>
      </c>
      <c r="M24" s="20">
        <f>SUM(M25:M28)</f>
        <v>40262.40000000001</v>
      </c>
      <c r="N24" s="20">
        <f>SUM(N25:N28)</f>
        <v>36698.4</v>
      </c>
      <c r="O24" s="10"/>
      <c r="P24" s="23">
        <v>0</v>
      </c>
      <c r="Q24" s="43">
        <f>SUM(Q25:Q28)</f>
        <v>5.6</v>
      </c>
      <c r="R24" s="20">
        <f>SUM(R25:R28)</f>
        <v>24064.32</v>
      </c>
      <c r="S24" s="20">
        <f>SUM(S25:S28)</f>
        <v>28573.44</v>
      </c>
      <c r="T24" s="10"/>
      <c r="U24" s="19">
        <f aca="true" t="shared" si="14" ref="U24:AC24">SUM(U25:U28)</f>
        <v>16.12270825029892</v>
      </c>
      <c r="V24" s="37">
        <f t="shared" si="14"/>
        <v>6</v>
      </c>
      <c r="W24" s="20">
        <f t="shared" si="14"/>
        <v>44416.799999999996</v>
      </c>
      <c r="X24" s="20">
        <f t="shared" si="14"/>
        <v>25192.799999999996</v>
      </c>
      <c r="Y24" s="20">
        <f t="shared" si="14"/>
        <v>11368.800000000001</v>
      </c>
      <c r="Z24" s="20">
        <f t="shared" si="14"/>
        <v>14126.4</v>
      </c>
      <c r="AA24" s="20">
        <f t="shared" si="14"/>
        <v>22075.200000000004</v>
      </c>
      <c r="AB24" s="20">
        <f t="shared" si="14"/>
        <v>23126.4</v>
      </c>
      <c r="AC24" s="20">
        <f t="shared" si="14"/>
        <v>23608.8</v>
      </c>
      <c r="AD24" s="10"/>
      <c r="AE24" s="23">
        <v>0</v>
      </c>
      <c r="AF24" s="37">
        <f aca="true" t="shared" si="15" ref="AF24:AK24">SUM(AF25:AF28)</f>
        <v>6</v>
      </c>
      <c r="AG24" s="20">
        <f t="shared" si="15"/>
        <v>34236</v>
      </c>
      <c r="AH24" s="20">
        <f t="shared" si="15"/>
        <v>37317.6</v>
      </c>
      <c r="AI24" s="20">
        <f t="shared" si="15"/>
        <v>27496.8</v>
      </c>
      <c r="AJ24" s="20">
        <f t="shared" si="15"/>
        <v>35409.6</v>
      </c>
      <c r="AK24" s="20">
        <f t="shared" si="15"/>
        <v>35467.200000000004</v>
      </c>
      <c r="AL24" s="10"/>
      <c r="AM24" s="23">
        <v>0</v>
      </c>
      <c r="AN24" s="43">
        <f>SUM(AN25:AN28)</f>
        <v>5.6</v>
      </c>
      <c r="AO24" s="20">
        <f>SUM(AO25:AO28)</f>
        <v>25831.679999999997</v>
      </c>
      <c r="AP24" s="20">
        <f>SUM(AP25:AP28)</f>
        <v>50816.64</v>
      </c>
      <c r="AQ24" s="20">
        <f>SUM(AQ25:AQ28)</f>
        <v>40380.479999999996</v>
      </c>
      <c r="AR24" s="20">
        <f>SUM(AR25:AR28)</f>
        <v>22901.76</v>
      </c>
    </row>
    <row r="25" spans="1:44" ht="12.75" customHeight="1">
      <c r="A25" s="53" t="s">
        <v>80</v>
      </c>
      <c r="B25" s="53"/>
      <c r="C25" s="53"/>
      <c r="D25" s="53"/>
      <c r="E25" s="53"/>
      <c r="F25" s="53"/>
      <c r="G25" s="8" t="s">
        <v>17</v>
      </c>
      <c r="H25" s="11">
        <v>0</v>
      </c>
      <c r="I25" s="11">
        <v>0</v>
      </c>
      <c r="J25" s="24">
        <f>$I$25*J38*$B$44</f>
        <v>0</v>
      </c>
      <c r="K25" s="24">
        <f>$I$25*K38*$B$44</f>
        <v>0</v>
      </c>
      <c r="L25" s="24">
        <f>$I$25*L38*$B$44</f>
        <v>0</v>
      </c>
      <c r="M25" s="24">
        <f>$I$25*M38*$B$44</f>
        <v>0</v>
      </c>
      <c r="N25" s="24">
        <f>$I$25*N38*$B$44</f>
        <v>0</v>
      </c>
      <c r="O25" s="8" t="s">
        <v>17</v>
      </c>
      <c r="P25" s="23">
        <v>0</v>
      </c>
      <c r="Q25" s="42">
        <v>0</v>
      </c>
      <c r="R25" s="24">
        <f>$Q$25*R38*$B$44</f>
        <v>0</v>
      </c>
      <c r="S25" s="24">
        <f>$Q$25*S38*$B$44</f>
        <v>0</v>
      </c>
      <c r="T25" s="8" t="s">
        <v>17</v>
      </c>
      <c r="U25" s="23">
        <v>0.2732662415304902</v>
      </c>
      <c r="V25" s="11">
        <v>0</v>
      </c>
      <c r="W25" s="24">
        <f aca="true" t="shared" si="16" ref="W25:AC25">$V$25*W38*$B$44</f>
        <v>0</v>
      </c>
      <c r="X25" s="24">
        <f t="shared" si="16"/>
        <v>0</v>
      </c>
      <c r="Y25" s="24">
        <f t="shared" si="16"/>
        <v>0</v>
      </c>
      <c r="Z25" s="24">
        <f t="shared" si="16"/>
        <v>0</v>
      </c>
      <c r="AA25" s="24">
        <f t="shared" si="16"/>
        <v>0</v>
      </c>
      <c r="AB25" s="24">
        <f t="shared" si="16"/>
        <v>0</v>
      </c>
      <c r="AC25" s="24">
        <f t="shared" si="16"/>
        <v>0</v>
      </c>
      <c r="AD25" s="8" t="s">
        <v>17</v>
      </c>
      <c r="AE25" s="23">
        <v>0</v>
      </c>
      <c r="AF25" s="11">
        <v>0</v>
      </c>
      <c r="AG25" s="24">
        <f>$AF$25*AG38*$B$44</f>
        <v>0</v>
      </c>
      <c r="AH25" s="24">
        <f>$AF$25*AH38*$B$44</f>
        <v>0</v>
      </c>
      <c r="AI25" s="24">
        <f>$AF$25*AI38*$B$44</f>
        <v>0</v>
      </c>
      <c r="AJ25" s="24">
        <f>$AF$25*AJ38*$B$44</f>
        <v>0</v>
      </c>
      <c r="AK25" s="24">
        <f>$AF$25*AK38*$B$44</f>
        <v>0</v>
      </c>
      <c r="AL25" s="8" t="s">
        <v>17</v>
      </c>
      <c r="AM25" s="23">
        <v>0</v>
      </c>
      <c r="AN25" s="42">
        <v>0</v>
      </c>
      <c r="AO25" s="24">
        <f>$AN$25*AO38*$B$44</f>
        <v>0</v>
      </c>
      <c r="AP25" s="24">
        <f>$AN$25*AP38*$B$44</f>
        <v>0</v>
      </c>
      <c r="AQ25" s="24">
        <f>$AN$25*AQ38*$B$44</f>
        <v>0</v>
      </c>
      <c r="AR25" s="24">
        <f>$AN$25*AR38*$B$44</f>
        <v>0</v>
      </c>
    </row>
    <row r="26" spans="1:44" ht="37.5" customHeight="1">
      <c r="A26" s="54" t="s">
        <v>81</v>
      </c>
      <c r="B26" s="54"/>
      <c r="C26" s="54"/>
      <c r="D26" s="54"/>
      <c r="E26" s="54"/>
      <c r="F26" s="54"/>
      <c r="G26" s="8" t="s">
        <v>17</v>
      </c>
      <c r="H26" s="11">
        <v>0</v>
      </c>
      <c r="I26" s="11">
        <v>0.25</v>
      </c>
      <c r="J26" s="24">
        <f>$I$26*J38*$B$44</f>
        <v>1543.5</v>
      </c>
      <c r="K26" s="24">
        <f>$I$26*K38*$B$44</f>
        <v>1021.1999999999999</v>
      </c>
      <c r="L26" s="24">
        <f>$I$26*L38*$B$44</f>
        <v>1186.5</v>
      </c>
      <c r="M26" s="24">
        <f>$I$26*M38*$B$44</f>
        <v>1677.6000000000001</v>
      </c>
      <c r="N26" s="24">
        <f>$I$26*N38*$B$44</f>
        <v>1529.1</v>
      </c>
      <c r="O26" s="8" t="s">
        <v>17</v>
      </c>
      <c r="P26" s="23">
        <v>0</v>
      </c>
      <c r="Q26" s="42">
        <v>0</v>
      </c>
      <c r="R26" s="24">
        <f>$Q$26*R38*$B$44</f>
        <v>0</v>
      </c>
      <c r="S26" s="24">
        <f>$Q$26*S38*$B$44</f>
        <v>0</v>
      </c>
      <c r="T26" s="8" t="s">
        <v>17</v>
      </c>
      <c r="U26" s="23">
        <v>1.0930649661219607</v>
      </c>
      <c r="V26" s="11">
        <v>0.25</v>
      </c>
      <c r="W26" s="24">
        <f aca="true" t="shared" si="17" ref="W26:AC26">$V$26*W38*$B$44</f>
        <v>1850.6999999999998</v>
      </c>
      <c r="X26" s="24">
        <f t="shared" si="17"/>
        <v>1049.6999999999998</v>
      </c>
      <c r="Y26" s="24">
        <f t="shared" si="17"/>
        <v>473.70000000000005</v>
      </c>
      <c r="Z26" s="24">
        <f t="shared" si="17"/>
        <v>588.5999999999999</v>
      </c>
      <c r="AA26" s="24">
        <f t="shared" si="17"/>
        <v>919.8000000000001</v>
      </c>
      <c r="AB26" s="24">
        <f t="shared" si="17"/>
        <v>963.5999999999999</v>
      </c>
      <c r="AC26" s="24">
        <f t="shared" si="17"/>
        <v>983.6999999999999</v>
      </c>
      <c r="AD26" s="8" t="s">
        <v>17</v>
      </c>
      <c r="AE26" s="23">
        <v>0</v>
      </c>
      <c r="AF26" s="11">
        <v>0.25</v>
      </c>
      <c r="AG26" s="24">
        <f>$AF$26*AG38*$B$44</f>
        <v>1426.5</v>
      </c>
      <c r="AH26" s="24">
        <f>$AF$26*AH38*$B$44</f>
        <v>1554.8999999999999</v>
      </c>
      <c r="AI26" s="24">
        <f>$AF$26*AI38*$B$44</f>
        <v>1145.6999999999998</v>
      </c>
      <c r="AJ26" s="24">
        <f>$AF$26*AJ38*$B$44</f>
        <v>1475.4</v>
      </c>
      <c r="AK26" s="24">
        <f>$AF$26*AK38*$B$44</f>
        <v>1477.8000000000002</v>
      </c>
      <c r="AL26" s="8" t="s">
        <v>17</v>
      </c>
      <c r="AM26" s="23">
        <v>0</v>
      </c>
      <c r="AN26" s="42">
        <v>0</v>
      </c>
      <c r="AO26" s="24">
        <f>$AN$26*AO38*$B$44</f>
        <v>0</v>
      </c>
      <c r="AP26" s="24">
        <f>$AN$26*AP38*$B$44</f>
        <v>0</v>
      </c>
      <c r="AQ26" s="24">
        <f>$AN$26*AQ38*$B$44</f>
        <v>0</v>
      </c>
      <c r="AR26" s="24">
        <f>$AN$26*AR38*$B$44</f>
        <v>0</v>
      </c>
    </row>
    <row r="27" spans="1:44" ht="52.5" customHeight="1">
      <c r="A27" s="54" t="s">
        <v>82</v>
      </c>
      <c r="B27" s="54"/>
      <c r="C27" s="54"/>
      <c r="D27" s="54"/>
      <c r="E27" s="54"/>
      <c r="F27" s="54"/>
      <c r="G27" s="12" t="s">
        <v>18</v>
      </c>
      <c r="H27" s="11">
        <v>0</v>
      </c>
      <c r="I27" s="11">
        <v>0.04</v>
      </c>
      <c r="J27" s="24">
        <f>$I$27*J38*$B$44</f>
        <v>246.96000000000004</v>
      </c>
      <c r="K27" s="24">
        <f>$I$27*K38*$B$44</f>
        <v>163.392</v>
      </c>
      <c r="L27" s="24">
        <f>$I$27*L38*$B$44</f>
        <v>189.84</v>
      </c>
      <c r="M27" s="24">
        <f>$I$27*M38*$B$44</f>
        <v>268.41600000000005</v>
      </c>
      <c r="N27" s="24">
        <f>$I$27*N38*$B$44</f>
        <v>244.656</v>
      </c>
      <c r="O27" s="12" t="s">
        <v>18</v>
      </c>
      <c r="P27" s="23">
        <v>0</v>
      </c>
      <c r="Q27" s="42">
        <v>0.04</v>
      </c>
      <c r="R27" s="24">
        <f>$Q$27*R38*$B$44</f>
        <v>171.88800000000003</v>
      </c>
      <c r="S27" s="24">
        <f>$Q$27*S38*$B$44</f>
        <v>204.096</v>
      </c>
      <c r="T27" s="12" t="s">
        <v>18</v>
      </c>
      <c r="U27" s="23">
        <v>1.639597449182941</v>
      </c>
      <c r="V27" s="11">
        <v>0.04</v>
      </c>
      <c r="W27" s="24">
        <f aca="true" t="shared" si="18" ref="W27:AC27">$V$27*W38*$B$44</f>
        <v>296.11199999999997</v>
      </c>
      <c r="X27" s="24">
        <f t="shared" si="18"/>
        <v>167.952</v>
      </c>
      <c r="Y27" s="24">
        <f t="shared" si="18"/>
        <v>75.792</v>
      </c>
      <c r="Z27" s="24">
        <f t="shared" si="18"/>
        <v>94.176</v>
      </c>
      <c r="AA27" s="24">
        <f t="shared" si="18"/>
        <v>147.168</v>
      </c>
      <c r="AB27" s="24">
        <f t="shared" si="18"/>
        <v>154.176</v>
      </c>
      <c r="AC27" s="24">
        <f t="shared" si="18"/>
        <v>157.392</v>
      </c>
      <c r="AD27" s="12" t="s">
        <v>18</v>
      </c>
      <c r="AE27" s="23">
        <v>0</v>
      </c>
      <c r="AF27" s="11">
        <v>0.04</v>
      </c>
      <c r="AG27" s="24">
        <f>$AF$27*AG38*$B$44</f>
        <v>228.24</v>
      </c>
      <c r="AH27" s="24">
        <f>$AF$27*AH38*$B$44</f>
        <v>248.784</v>
      </c>
      <c r="AI27" s="24">
        <f>$AF$27*AI38*$B$44</f>
        <v>183.312</v>
      </c>
      <c r="AJ27" s="24">
        <f>$AF$27*AJ38*$B$44</f>
        <v>236.06400000000002</v>
      </c>
      <c r="AK27" s="24">
        <f>$AF$27*AK38*$B$44</f>
        <v>236.448</v>
      </c>
      <c r="AL27" s="12" t="s">
        <v>18</v>
      </c>
      <c r="AM27" s="23">
        <v>0</v>
      </c>
      <c r="AN27" s="42">
        <v>0.04</v>
      </c>
      <c r="AO27" s="24">
        <f>$AN$27*AO38*$B$44</f>
        <v>184.512</v>
      </c>
      <c r="AP27" s="24">
        <f>$AN$27*AP38*$B$44</f>
        <v>362.976</v>
      </c>
      <c r="AQ27" s="24">
        <f>$AN$27*AQ38*$B$44</f>
        <v>288.432</v>
      </c>
      <c r="AR27" s="24">
        <f>$AN$27*AR38*$B$44</f>
        <v>163.584</v>
      </c>
    </row>
    <row r="28" spans="1:44" ht="78" customHeight="1">
      <c r="A28" s="54" t="s">
        <v>83</v>
      </c>
      <c r="B28" s="54"/>
      <c r="C28" s="54"/>
      <c r="D28" s="54"/>
      <c r="E28" s="54"/>
      <c r="F28" s="54"/>
      <c r="G28" s="8" t="s">
        <v>17</v>
      </c>
      <c r="H28" s="11">
        <v>0</v>
      </c>
      <c r="I28" s="11">
        <v>5.71</v>
      </c>
      <c r="J28" s="24">
        <f>$I$28*J38*$B$44</f>
        <v>35253.54</v>
      </c>
      <c r="K28" s="24">
        <f>$I$28*K38*$B$44</f>
        <v>23324.208</v>
      </c>
      <c r="L28" s="24">
        <f>$I$28*L38*$B$44</f>
        <v>27099.659999999996</v>
      </c>
      <c r="M28" s="24">
        <f>$I$28*M38*$B$44</f>
        <v>38316.384000000005</v>
      </c>
      <c r="N28" s="24">
        <f>$I$28*N38*$B$44</f>
        <v>34924.644</v>
      </c>
      <c r="O28" s="8" t="s">
        <v>17</v>
      </c>
      <c r="P28" s="23">
        <v>0</v>
      </c>
      <c r="Q28" s="42">
        <v>5.56</v>
      </c>
      <c r="R28" s="24">
        <f>$Q$28*R38*$B$44</f>
        <v>23892.432</v>
      </c>
      <c r="S28" s="24">
        <f>$Q$28*S38*$B$44</f>
        <v>28369.343999999997</v>
      </c>
      <c r="T28" s="8" t="s">
        <v>17</v>
      </c>
      <c r="U28" s="23">
        <v>13.116779593463528</v>
      </c>
      <c r="V28" s="11">
        <v>5.71</v>
      </c>
      <c r="W28" s="24">
        <f aca="true" t="shared" si="19" ref="W28:AC28">$V$28*W38*$B$44</f>
        <v>42269.988</v>
      </c>
      <c r="X28" s="24">
        <f t="shared" si="19"/>
        <v>23975.147999999997</v>
      </c>
      <c r="Y28" s="24">
        <f t="shared" si="19"/>
        <v>10819.308</v>
      </c>
      <c r="Z28" s="24">
        <f t="shared" si="19"/>
        <v>13443.624</v>
      </c>
      <c r="AA28" s="24">
        <f t="shared" si="19"/>
        <v>21008.232000000004</v>
      </c>
      <c r="AB28" s="24">
        <f t="shared" si="19"/>
        <v>22008.624</v>
      </c>
      <c r="AC28" s="24">
        <f t="shared" si="19"/>
        <v>22467.708</v>
      </c>
      <c r="AD28" s="8" t="s">
        <v>17</v>
      </c>
      <c r="AE28" s="23">
        <v>0</v>
      </c>
      <c r="AF28" s="11">
        <v>5.71</v>
      </c>
      <c r="AG28" s="24">
        <f>$AF$28*AG38*$B$44</f>
        <v>32581.260000000002</v>
      </c>
      <c r="AH28" s="24">
        <f>$AF$28*AH38*$B$44</f>
        <v>35513.916</v>
      </c>
      <c r="AI28" s="24">
        <f>$AF$28*AI38*$B$44</f>
        <v>26167.788</v>
      </c>
      <c r="AJ28" s="24">
        <f>$AF$28*AJ38*$B$44</f>
        <v>33698.136</v>
      </c>
      <c r="AK28" s="24">
        <f>$AF$28*AK38*$B$44</f>
        <v>33752.952000000005</v>
      </c>
      <c r="AL28" s="8" t="s">
        <v>17</v>
      </c>
      <c r="AM28" s="23">
        <v>0</v>
      </c>
      <c r="AN28" s="42">
        <v>5.56</v>
      </c>
      <c r="AO28" s="24">
        <f>$AN$28*AO38*$B$44</f>
        <v>25647.167999999998</v>
      </c>
      <c r="AP28" s="24">
        <f>$AN$28*AP38*$B$44</f>
        <v>50453.664</v>
      </c>
      <c r="AQ28" s="24">
        <f>$AN$28*AQ38*$B$44</f>
        <v>40092.047999999995</v>
      </c>
      <c r="AR28" s="24">
        <f>$AN$28*AR38*$B$44</f>
        <v>22738.176</v>
      </c>
    </row>
    <row r="29" spans="1:44" ht="12.75">
      <c r="A29" s="55" t="s">
        <v>19</v>
      </c>
      <c r="B29" s="55"/>
      <c r="C29" s="55"/>
      <c r="D29" s="55"/>
      <c r="E29" s="55"/>
      <c r="F29" s="55"/>
      <c r="G29" s="10"/>
      <c r="H29" s="11">
        <v>0</v>
      </c>
      <c r="I29" s="37">
        <f>SUM(I30:I35)</f>
        <v>2.87</v>
      </c>
      <c r="J29" s="20">
        <f>SUM(J30:J35)</f>
        <v>17719.38</v>
      </c>
      <c r="K29" s="20">
        <f>SUM(K30:K35)</f>
        <v>11723.376</v>
      </c>
      <c r="L29" s="20">
        <f>SUM(L30:L35)</f>
        <v>13621.02</v>
      </c>
      <c r="M29" s="20">
        <f>SUM(M30:M35)</f>
        <v>19258.848</v>
      </c>
      <c r="N29" s="20">
        <f>SUM(N30:N35)</f>
        <v>17554.068</v>
      </c>
      <c r="O29" s="10"/>
      <c r="P29" s="23">
        <v>0</v>
      </c>
      <c r="Q29" s="43">
        <f>SUM(Q30:Q35)</f>
        <v>2.87</v>
      </c>
      <c r="R29" s="25">
        <f>SUM(R30:R35)</f>
        <v>12332.964</v>
      </c>
      <c r="S29" s="25">
        <f>SUM(S30:S35)</f>
        <v>14643.887999999999</v>
      </c>
      <c r="T29" s="10"/>
      <c r="U29" s="19">
        <f>SUM(U30:U32)</f>
        <v>11.657283778397767</v>
      </c>
      <c r="V29" s="37">
        <f aca="true" t="shared" si="20" ref="V29:AC29">SUM(V30:V35)</f>
        <v>2.87</v>
      </c>
      <c r="W29" s="20">
        <f t="shared" si="20"/>
        <v>21246.036</v>
      </c>
      <c r="X29" s="20">
        <f t="shared" si="20"/>
        <v>12050.556</v>
      </c>
      <c r="Y29" s="20">
        <f t="shared" si="20"/>
        <v>5438.076</v>
      </c>
      <c r="Z29" s="20">
        <f t="shared" si="20"/>
        <v>6757.128</v>
      </c>
      <c r="AA29" s="20">
        <f t="shared" si="20"/>
        <v>10559.304</v>
      </c>
      <c r="AB29" s="20">
        <f t="shared" si="20"/>
        <v>11062.127999999999</v>
      </c>
      <c r="AC29" s="20">
        <f t="shared" si="20"/>
        <v>11292.876</v>
      </c>
      <c r="AD29" s="10"/>
      <c r="AE29" s="23">
        <v>0</v>
      </c>
      <c r="AF29" s="37">
        <f aca="true" t="shared" si="21" ref="AF29:AK29">SUM(AF30:AF35)</f>
        <v>2.87</v>
      </c>
      <c r="AG29" s="20">
        <f t="shared" si="21"/>
        <v>16376.220000000001</v>
      </c>
      <c r="AH29" s="20">
        <f t="shared" si="21"/>
        <v>17850.252</v>
      </c>
      <c r="AI29" s="20">
        <f t="shared" si="21"/>
        <v>13152.635999999999</v>
      </c>
      <c r="AJ29" s="20">
        <f t="shared" si="21"/>
        <v>16937.592</v>
      </c>
      <c r="AK29" s="20">
        <f t="shared" si="21"/>
        <v>16965.144</v>
      </c>
      <c r="AL29" s="10"/>
      <c r="AM29" s="23">
        <v>0</v>
      </c>
      <c r="AN29" s="43">
        <f>SUM(AN30:AN35)</f>
        <v>2.87</v>
      </c>
      <c r="AO29" s="20">
        <f>SUM(AO30:AO35)</f>
        <v>13238.735999999999</v>
      </c>
      <c r="AP29" s="20">
        <f>SUM(AP30:AP35)</f>
        <v>26043.528000000002</v>
      </c>
      <c r="AQ29" s="20">
        <f>SUM(AQ30:AQ35)</f>
        <v>20694.996</v>
      </c>
      <c r="AR29" s="20">
        <f>SUM(AR30:AR35)</f>
        <v>11737.152</v>
      </c>
    </row>
    <row r="30" spans="1:44" ht="95.25" customHeight="1">
      <c r="A30" s="54" t="s">
        <v>84</v>
      </c>
      <c r="B30" s="54"/>
      <c r="C30" s="54"/>
      <c r="D30" s="54"/>
      <c r="E30" s="54"/>
      <c r="F30" s="54"/>
      <c r="G30" s="12" t="s">
        <v>20</v>
      </c>
      <c r="H30" s="11">
        <v>0</v>
      </c>
      <c r="I30" s="11">
        <v>1.06</v>
      </c>
      <c r="J30" s="26">
        <f>$I$30*J38*$B$44</f>
        <v>6544.4400000000005</v>
      </c>
      <c r="K30" s="26">
        <f>$I$30*K38*$B$44</f>
        <v>4329.888</v>
      </c>
      <c r="L30" s="26">
        <f>$I$30*L38*$B$44</f>
        <v>5030.76</v>
      </c>
      <c r="M30" s="26">
        <f>$I$30*M38*$B$44</f>
        <v>7113.024000000001</v>
      </c>
      <c r="N30" s="26">
        <f>$I$30*N38*$B$44</f>
        <v>6483.384</v>
      </c>
      <c r="O30" s="12" t="s">
        <v>20</v>
      </c>
      <c r="P30" s="23">
        <v>0</v>
      </c>
      <c r="Q30" s="42">
        <v>1.06</v>
      </c>
      <c r="R30" s="26">
        <f>$Q$30*R38*$B$44</f>
        <v>4555.032000000001</v>
      </c>
      <c r="S30" s="26">
        <f>$Q$30*S38*$B$44</f>
        <v>5408.544</v>
      </c>
      <c r="T30" s="12" t="s">
        <v>20</v>
      </c>
      <c r="U30" s="23">
        <v>9.253437624551614</v>
      </c>
      <c r="V30" s="11">
        <v>1.06</v>
      </c>
      <c r="W30" s="24">
        <f aca="true" t="shared" si="22" ref="W30:AC30">$V$30*W38*$B$44</f>
        <v>7846.968</v>
      </c>
      <c r="X30" s="24">
        <f t="shared" si="22"/>
        <v>4450.728</v>
      </c>
      <c r="Y30" s="24">
        <f t="shared" si="22"/>
        <v>2008.4880000000003</v>
      </c>
      <c r="Z30" s="24">
        <f t="shared" si="22"/>
        <v>2495.664</v>
      </c>
      <c r="AA30" s="24">
        <f t="shared" si="22"/>
        <v>3899.952</v>
      </c>
      <c r="AB30" s="24">
        <f t="shared" si="22"/>
        <v>4085.6639999999998</v>
      </c>
      <c r="AC30" s="24">
        <f t="shared" si="22"/>
        <v>4170.888</v>
      </c>
      <c r="AD30" s="12" t="s">
        <v>20</v>
      </c>
      <c r="AE30" s="23">
        <v>0</v>
      </c>
      <c r="AF30" s="11">
        <v>1.06</v>
      </c>
      <c r="AG30" s="24">
        <f>$AF$30*AG38*$B$44</f>
        <v>6048.360000000001</v>
      </c>
      <c r="AH30" s="24">
        <f>$AF$30*AH38*$B$44</f>
        <v>6592.776</v>
      </c>
      <c r="AI30" s="24">
        <f>$AF$30*AI38*$B$44</f>
        <v>4857.768</v>
      </c>
      <c r="AJ30" s="24">
        <f>$AF$30*AJ38*$B$44</f>
        <v>6255.696</v>
      </c>
      <c r="AK30" s="24">
        <f>$AF$30*AK38*$B$44</f>
        <v>6265.872000000001</v>
      </c>
      <c r="AL30" s="12" t="s">
        <v>20</v>
      </c>
      <c r="AM30" s="23">
        <v>0</v>
      </c>
      <c r="AN30" s="42">
        <v>1.06</v>
      </c>
      <c r="AO30" s="26">
        <f>$AN$30*AO38*$B$44</f>
        <v>4889.568</v>
      </c>
      <c r="AP30" s="26">
        <f>$AN$30*AP38*$B$44</f>
        <v>9618.864000000001</v>
      </c>
      <c r="AQ30" s="26">
        <f>$AN$30*AQ38*$B$44</f>
        <v>7643.448</v>
      </c>
      <c r="AR30" s="26">
        <f>$AN$30*AR38*$B$44</f>
        <v>4334.976000000001</v>
      </c>
    </row>
    <row r="31" spans="1:44" ht="54.75" customHeight="1">
      <c r="A31" s="53" t="s">
        <v>29</v>
      </c>
      <c r="B31" s="53"/>
      <c r="C31" s="53"/>
      <c r="D31" s="53"/>
      <c r="E31" s="53"/>
      <c r="F31" s="53"/>
      <c r="G31" s="12" t="s">
        <v>21</v>
      </c>
      <c r="H31" s="11">
        <v>0</v>
      </c>
      <c r="I31" s="11">
        <v>0.91</v>
      </c>
      <c r="J31" s="26">
        <f>$I$31*J38*$B$44</f>
        <v>5618.34</v>
      </c>
      <c r="K31" s="26">
        <f>$I$31*K38*$B$44</f>
        <v>3717.168</v>
      </c>
      <c r="L31" s="26">
        <f>$I$31*L38*$B$44</f>
        <v>4318.860000000001</v>
      </c>
      <c r="M31" s="26">
        <f>$I$31*M38*$B$44</f>
        <v>6106.464000000001</v>
      </c>
      <c r="N31" s="26">
        <f>$I$31*N38*$B$44</f>
        <v>5565.924</v>
      </c>
      <c r="O31" s="12" t="s">
        <v>21</v>
      </c>
      <c r="P31" s="23">
        <v>0</v>
      </c>
      <c r="Q31" s="42">
        <v>0.91</v>
      </c>
      <c r="R31" s="26">
        <f>$Q$31*R38*$B$44</f>
        <v>3910.452</v>
      </c>
      <c r="S31" s="26">
        <f>$Q$31*S38*$B$44</f>
        <v>4643.184</v>
      </c>
      <c r="T31" s="12" t="s">
        <v>21</v>
      </c>
      <c r="U31" s="23">
        <v>1.754807692307692</v>
      </c>
      <c r="V31" s="11">
        <v>0.91</v>
      </c>
      <c r="W31" s="24">
        <f aca="true" t="shared" si="23" ref="W31:AC31">$V$31*W38*$B$44</f>
        <v>6736.548000000001</v>
      </c>
      <c r="X31" s="24">
        <f t="shared" si="23"/>
        <v>3820.908</v>
      </c>
      <c r="Y31" s="24">
        <f t="shared" si="23"/>
        <v>1724.2680000000003</v>
      </c>
      <c r="Z31" s="24">
        <f t="shared" si="23"/>
        <v>2142.504</v>
      </c>
      <c r="AA31" s="24">
        <f t="shared" si="23"/>
        <v>3348.072</v>
      </c>
      <c r="AB31" s="24">
        <f t="shared" si="23"/>
        <v>3507.504</v>
      </c>
      <c r="AC31" s="24">
        <f t="shared" si="23"/>
        <v>3580.668</v>
      </c>
      <c r="AD31" s="12" t="s">
        <v>21</v>
      </c>
      <c r="AE31" s="23">
        <v>0</v>
      </c>
      <c r="AF31" s="11">
        <v>0.91</v>
      </c>
      <c r="AG31" s="24">
        <f>$AF$31*AG38*$B$44</f>
        <v>5192.460000000001</v>
      </c>
      <c r="AH31" s="24">
        <f>$AF$31*AH38*$B$44</f>
        <v>5659.835999999999</v>
      </c>
      <c r="AI31" s="24">
        <f>$AF$31*AI38*$B$44</f>
        <v>4170.348</v>
      </c>
      <c r="AJ31" s="24">
        <f>$AF$31*AJ38*$B$44</f>
        <v>5370.456</v>
      </c>
      <c r="AK31" s="24">
        <f>$AF$31*AK38*$B$44</f>
        <v>5379.192</v>
      </c>
      <c r="AL31" s="12" t="s">
        <v>21</v>
      </c>
      <c r="AM31" s="23">
        <v>0</v>
      </c>
      <c r="AN31" s="42">
        <v>0.91</v>
      </c>
      <c r="AO31" s="26">
        <f>$AN$31*AO38*$B$44</f>
        <v>4197.647999999999</v>
      </c>
      <c r="AP31" s="26">
        <f>$AN$31*AP38*$B$44</f>
        <v>8257.704000000002</v>
      </c>
      <c r="AQ31" s="26">
        <f>$AN$31*AQ38*$B$44</f>
        <v>6561.8279999999995</v>
      </c>
      <c r="AR31" s="26">
        <f>$AN$31*AR38*$B$44</f>
        <v>3721.5360000000005</v>
      </c>
    </row>
    <row r="32" spans="1:44" ht="12.75">
      <c r="A32" s="53" t="s">
        <v>30</v>
      </c>
      <c r="B32" s="53"/>
      <c r="C32" s="53"/>
      <c r="D32" s="53"/>
      <c r="E32" s="53"/>
      <c r="F32" s="53"/>
      <c r="G32" s="8" t="s">
        <v>43</v>
      </c>
      <c r="H32" s="11">
        <v>0</v>
      </c>
      <c r="I32" s="11">
        <v>0.58</v>
      </c>
      <c r="J32" s="26">
        <f>$I$32*J38*$B$44</f>
        <v>3580.9199999999996</v>
      </c>
      <c r="K32" s="26">
        <f>$I$32*K38*$B$44</f>
        <v>2369.1839999999993</v>
      </c>
      <c r="L32" s="26">
        <f>$I$32*L38*$B$44</f>
        <v>2752.68</v>
      </c>
      <c r="M32" s="26">
        <f>$I$32*M38*$B$44</f>
        <v>3892.032</v>
      </c>
      <c r="N32" s="26">
        <f>$I$32*N38*$B$44</f>
        <v>3547.5119999999997</v>
      </c>
      <c r="O32" s="8" t="s">
        <v>43</v>
      </c>
      <c r="P32" s="23">
        <v>0</v>
      </c>
      <c r="Q32" s="42">
        <v>0.58</v>
      </c>
      <c r="R32" s="26">
        <f>$Q$32*R38*$B$44</f>
        <v>2492.376</v>
      </c>
      <c r="S32" s="26">
        <f>$Q$32*S38*$B$44</f>
        <v>2959.392</v>
      </c>
      <c r="T32" s="8" t="s">
        <v>43</v>
      </c>
      <c r="U32" s="23">
        <v>0.6490384615384615</v>
      </c>
      <c r="V32" s="11">
        <v>0.58</v>
      </c>
      <c r="W32" s="24">
        <f aca="true" t="shared" si="24" ref="W32:AC32">$V$32*W38*$B$44</f>
        <v>4293.624</v>
      </c>
      <c r="X32" s="24">
        <f t="shared" si="24"/>
        <v>2435.3039999999996</v>
      </c>
      <c r="Y32" s="24">
        <f t="shared" si="24"/>
        <v>1098.984</v>
      </c>
      <c r="Z32" s="24">
        <f t="shared" si="24"/>
        <v>1365.552</v>
      </c>
      <c r="AA32" s="24">
        <f t="shared" si="24"/>
        <v>2133.936</v>
      </c>
      <c r="AB32" s="24">
        <f t="shared" si="24"/>
        <v>2235.5519999999997</v>
      </c>
      <c r="AC32" s="24">
        <f t="shared" si="24"/>
        <v>2282.1839999999993</v>
      </c>
      <c r="AD32" s="8" t="s">
        <v>43</v>
      </c>
      <c r="AE32" s="23">
        <v>0</v>
      </c>
      <c r="AF32" s="11">
        <v>0.58</v>
      </c>
      <c r="AG32" s="24">
        <f>$AF$32*AG38*$B$44</f>
        <v>3309.4799999999996</v>
      </c>
      <c r="AH32" s="24">
        <f>$AF$32*AH38*$B$44</f>
        <v>3607.3679999999995</v>
      </c>
      <c r="AI32" s="24">
        <f>$AF$32*AI38*$B$44</f>
        <v>2658.024</v>
      </c>
      <c r="AJ32" s="24">
        <f>$AF$32*AJ38*$B$44</f>
        <v>3422.928</v>
      </c>
      <c r="AK32" s="24">
        <f>$AF$32*AK38*$B$44</f>
        <v>3428.4959999999996</v>
      </c>
      <c r="AL32" s="8" t="s">
        <v>43</v>
      </c>
      <c r="AM32" s="23">
        <v>0</v>
      </c>
      <c r="AN32" s="42">
        <v>0.58</v>
      </c>
      <c r="AO32" s="26">
        <f>$AN$32*AO38*$B$44</f>
        <v>2675.4239999999995</v>
      </c>
      <c r="AP32" s="26">
        <f>$AN$32*AP38*$B$44</f>
        <v>5263.152</v>
      </c>
      <c r="AQ32" s="26">
        <f>$AN$32*AQ38*$B$44</f>
        <v>4182.263999999999</v>
      </c>
      <c r="AR32" s="26">
        <f>$AN$32*AR38*$B$44</f>
        <v>2371.968</v>
      </c>
    </row>
    <row r="33" spans="1:44" ht="12.75">
      <c r="A33" s="53" t="s">
        <v>44</v>
      </c>
      <c r="B33" s="53"/>
      <c r="C33" s="53"/>
      <c r="D33" s="53"/>
      <c r="E33" s="53"/>
      <c r="F33" s="53"/>
      <c r="G33" s="8" t="s">
        <v>17</v>
      </c>
      <c r="H33" s="11">
        <v>0</v>
      </c>
      <c r="I33" s="11">
        <v>0.32</v>
      </c>
      <c r="J33" s="26">
        <f>$I$33*J38*$B$44</f>
        <v>1975.6800000000003</v>
      </c>
      <c r="K33" s="26">
        <f>$I$33*K38*$B$44</f>
        <v>1307.136</v>
      </c>
      <c r="L33" s="26">
        <f>$I$33*L38*$B$44</f>
        <v>1518.72</v>
      </c>
      <c r="M33" s="26">
        <f>$I$33*M38*$B$44</f>
        <v>2147.3280000000004</v>
      </c>
      <c r="N33" s="26">
        <f>$I$33*N38*$B$44</f>
        <v>1957.248</v>
      </c>
      <c r="O33" s="8" t="s">
        <v>17</v>
      </c>
      <c r="P33" s="23">
        <v>0</v>
      </c>
      <c r="Q33" s="42">
        <v>0.32</v>
      </c>
      <c r="R33" s="26">
        <f>$Q$33*R38*$B$44</f>
        <v>1375.1040000000003</v>
      </c>
      <c r="S33" s="26">
        <f>$Q$33*S38*$B$44</f>
        <v>1632.768</v>
      </c>
      <c r="T33" s="8" t="s">
        <v>17</v>
      </c>
      <c r="U33" s="23">
        <v>0.6490384615384615</v>
      </c>
      <c r="V33" s="11">
        <v>0.32</v>
      </c>
      <c r="W33" s="24">
        <f aca="true" t="shared" si="25" ref="W33:AC33">$V$33*W38*$B$44</f>
        <v>2368.8959999999997</v>
      </c>
      <c r="X33" s="24">
        <f t="shared" si="25"/>
        <v>1343.616</v>
      </c>
      <c r="Y33" s="24">
        <f t="shared" si="25"/>
        <v>606.336</v>
      </c>
      <c r="Z33" s="24">
        <f t="shared" si="25"/>
        <v>753.408</v>
      </c>
      <c r="AA33" s="24">
        <f t="shared" si="25"/>
        <v>1177.344</v>
      </c>
      <c r="AB33" s="24">
        <f t="shared" si="25"/>
        <v>1233.408</v>
      </c>
      <c r="AC33" s="24">
        <f t="shared" si="25"/>
        <v>1259.136</v>
      </c>
      <c r="AD33" s="8" t="s">
        <v>17</v>
      </c>
      <c r="AE33" s="23">
        <v>0</v>
      </c>
      <c r="AF33" s="11">
        <v>0.32</v>
      </c>
      <c r="AG33" s="24">
        <f>$AF$33*AG38*$B$44</f>
        <v>1825.92</v>
      </c>
      <c r="AH33" s="24">
        <f>$AF$33*AH38*$B$44</f>
        <v>1990.272</v>
      </c>
      <c r="AI33" s="24">
        <f>$AF$33*AI38*$B$44</f>
        <v>1466.496</v>
      </c>
      <c r="AJ33" s="24">
        <f>$AF$33*AJ38*$B$44</f>
        <v>1888.5120000000002</v>
      </c>
      <c r="AK33" s="24">
        <f>$AF$33*AK38*$B$44</f>
        <v>1891.584</v>
      </c>
      <c r="AL33" s="8" t="s">
        <v>17</v>
      </c>
      <c r="AM33" s="23">
        <v>0</v>
      </c>
      <c r="AN33" s="42">
        <v>0.32</v>
      </c>
      <c r="AO33" s="26">
        <f>$AN$33*AO38*$B$44</f>
        <v>1476.096</v>
      </c>
      <c r="AP33" s="26">
        <f>$AN$33*AP38*$B$44</f>
        <v>2903.808</v>
      </c>
      <c r="AQ33" s="26">
        <f>$AN$33*AQ38*$B$44</f>
        <v>2307.456</v>
      </c>
      <c r="AR33" s="26">
        <f>$AN$33*AR38*$B$44</f>
        <v>1308.672</v>
      </c>
    </row>
    <row r="34" spans="1:44" ht="12.75">
      <c r="A34" s="53" t="s">
        <v>45</v>
      </c>
      <c r="B34" s="53"/>
      <c r="C34" s="53"/>
      <c r="D34" s="53"/>
      <c r="E34" s="53"/>
      <c r="F34" s="53"/>
      <c r="G34" s="8" t="s">
        <v>17</v>
      </c>
      <c r="H34" s="11">
        <v>0</v>
      </c>
      <c r="I34" s="11">
        <v>0</v>
      </c>
      <c r="J34" s="26">
        <f>$I$34*J38*$B$44</f>
        <v>0</v>
      </c>
      <c r="K34" s="26">
        <f>$I$34*K38*$B$44</f>
        <v>0</v>
      </c>
      <c r="L34" s="26">
        <f>$I$34*L38*$B$44</f>
        <v>0</v>
      </c>
      <c r="M34" s="26">
        <f>$I$34*M38*$B$44</f>
        <v>0</v>
      </c>
      <c r="N34" s="26">
        <f>$I$34*N38*$B$44</f>
        <v>0</v>
      </c>
      <c r="O34" s="8" t="s">
        <v>17</v>
      </c>
      <c r="P34" s="23">
        <v>0</v>
      </c>
      <c r="Q34" s="42">
        <v>0</v>
      </c>
      <c r="R34" s="26">
        <f>$Q$34*R38*$B$44</f>
        <v>0</v>
      </c>
      <c r="S34" s="26">
        <f>$Q$34*S38*$B$44</f>
        <v>0</v>
      </c>
      <c r="T34" s="8" t="s">
        <v>17</v>
      </c>
      <c r="U34" s="23">
        <v>0.6490384615384615</v>
      </c>
      <c r="V34" s="11">
        <v>0</v>
      </c>
      <c r="W34" s="24">
        <f aca="true" t="shared" si="26" ref="W34:AC34">$V$34*W38*$B$44</f>
        <v>0</v>
      </c>
      <c r="X34" s="24">
        <f t="shared" si="26"/>
        <v>0</v>
      </c>
      <c r="Y34" s="24">
        <f t="shared" si="26"/>
        <v>0</v>
      </c>
      <c r="Z34" s="24">
        <f t="shared" si="26"/>
        <v>0</v>
      </c>
      <c r="AA34" s="24">
        <f t="shared" si="26"/>
        <v>0</v>
      </c>
      <c r="AB34" s="24">
        <f t="shared" si="26"/>
        <v>0</v>
      </c>
      <c r="AC34" s="24">
        <f t="shared" si="26"/>
        <v>0</v>
      </c>
      <c r="AD34" s="8" t="s">
        <v>17</v>
      </c>
      <c r="AE34" s="23">
        <v>0</v>
      </c>
      <c r="AF34" s="11">
        <v>0</v>
      </c>
      <c r="AG34" s="24">
        <f>$AF$34*AG38*$B$44</f>
        <v>0</v>
      </c>
      <c r="AH34" s="24">
        <f>$AF$34*AH38*$B$44</f>
        <v>0</v>
      </c>
      <c r="AI34" s="24">
        <f>$AF$34*AI38*$B$44</f>
        <v>0</v>
      </c>
      <c r="AJ34" s="24">
        <f>$AF$34*AJ38*$B$44</f>
        <v>0</v>
      </c>
      <c r="AK34" s="24">
        <f>$AF$34*AK38*$B$44</f>
        <v>0</v>
      </c>
      <c r="AL34" s="8" t="s">
        <v>17</v>
      </c>
      <c r="AM34" s="23">
        <v>0</v>
      </c>
      <c r="AN34" s="42">
        <v>0</v>
      </c>
      <c r="AO34" s="26">
        <f>$AN$34*AO38*$B$44</f>
        <v>0</v>
      </c>
      <c r="AP34" s="26">
        <f>$AN$34*AP38*$B$44</f>
        <v>0</v>
      </c>
      <c r="AQ34" s="26">
        <f>$AN$34*AQ38*$B$44</f>
        <v>0</v>
      </c>
      <c r="AR34" s="26">
        <f>$AN$34*AR38*$B$44</f>
        <v>0</v>
      </c>
    </row>
    <row r="35" spans="1:44" ht="12.75">
      <c r="A35" s="53" t="s">
        <v>46</v>
      </c>
      <c r="B35" s="53"/>
      <c r="C35" s="53"/>
      <c r="D35" s="53"/>
      <c r="E35" s="53"/>
      <c r="F35" s="53"/>
      <c r="G35" s="8" t="s">
        <v>17</v>
      </c>
      <c r="H35" s="11">
        <v>0</v>
      </c>
      <c r="I35" s="11">
        <v>0</v>
      </c>
      <c r="J35" s="26">
        <f>$I$35*J38*$B$44</f>
        <v>0</v>
      </c>
      <c r="K35" s="26">
        <f>$I$35*K38*$B$44</f>
        <v>0</v>
      </c>
      <c r="L35" s="26">
        <f>$I$35*L38*$B$44</f>
        <v>0</v>
      </c>
      <c r="M35" s="26">
        <f>$I$35*M38*$B$44</f>
        <v>0</v>
      </c>
      <c r="N35" s="26">
        <f>$I$35*N38*$B$44</f>
        <v>0</v>
      </c>
      <c r="O35" s="8" t="s">
        <v>17</v>
      </c>
      <c r="P35" s="23">
        <v>0</v>
      </c>
      <c r="Q35" s="42">
        <v>0</v>
      </c>
      <c r="R35" s="26">
        <f>$Q$35*R38*$B$44</f>
        <v>0</v>
      </c>
      <c r="S35" s="26">
        <f>$Q$35*S38*$B$44</f>
        <v>0</v>
      </c>
      <c r="T35" s="8" t="s">
        <v>17</v>
      </c>
      <c r="U35" s="23">
        <v>0.6490384615384615</v>
      </c>
      <c r="V35" s="11">
        <v>0</v>
      </c>
      <c r="W35" s="24">
        <f aca="true" t="shared" si="27" ref="W35:AC35">$V$35*W38*$B$44</f>
        <v>0</v>
      </c>
      <c r="X35" s="24">
        <f t="shared" si="27"/>
        <v>0</v>
      </c>
      <c r="Y35" s="24">
        <f t="shared" si="27"/>
        <v>0</v>
      </c>
      <c r="Z35" s="24">
        <f t="shared" si="27"/>
        <v>0</v>
      </c>
      <c r="AA35" s="24">
        <f t="shared" si="27"/>
        <v>0</v>
      </c>
      <c r="AB35" s="24">
        <f t="shared" si="27"/>
        <v>0</v>
      </c>
      <c r="AC35" s="24">
        <f t="shared" si="27"/>
        <v>0</v>
      </c>
      <c r="AD35" s="8" t="s">
        <v>17</v>
      </c>
      <c r="AE35" s="23">
        <v>0</v>
      </c>
      <c r="AF35" s="11">
        <v>0</v>
      </c>
      <c r="AG35" s="24">
        <f>$AF$35*AG38*$B$44</f>
        <v>0</v>
      </c>
      <c r="AH35" s="24">
        <f>$AF$35*AH38*$B$44</f>
        <v>0</v>
      </c>
      <c r="AI35" s="24">
        <f>$AF$35*AI38*$B$44</f>
        <v>0</v>
      </c>
      <c r="AJ35" s="24">
        <f>$AF$35*AJ38*$B$44</f>
        <v>0</v>
      </c>
      <c r="AK35" s="24">
        <f>$AF$35*AK38*$B$44</f>
        <v>0</v>
      </c>
      <c r="AL35" s="8" t="s">
        <v>17</v>
      </c>
      <c r="AM35" s="23">
        <v>0</v>
      </c>
      <c r="AN35" s="42">
        <v>0</v>
      </c>
      <c r="AO35" s="26">
        <f>$AN$35*AO38*$B$44</f>
        <v>0</v>
      </c>
      <c r="AP35" s="26">
        <f>$AN$35*AP38*$B$44</f>
        <v>0</v>
      </c>
      <c r="AQ35" s="26">
        <f>$AN$35*AQ38*$B$44</f>
        <v>0</v>
      </c>
      <c r="AR35" s="26">
        <f>$AN$35*AR38*$B$44</f>
        <v>0</v>
      </c>
    </row>
    <row r="36" spans="1:44" ht="12.75">
      <c r="A36" s="55" t="s">
        <v>31</v>
      </c>
      <c r="B36" s="55"/>
      <c r="C36" s="55"/>
      <c r="D36" s="55"/>
      <c r="E36" s="55"/>
      <c r="F36" s="55"/>
      <c r="G36" s="10"/>
      <c r="H36" s="11">
        <v>0</v>
      </c>
      <c r="I36" s="37">
        <v>0.62</v>
      </c>
      <c r="J36" s="27">
        <f>$I$36*J38*$B$44</f>
        <v>3827.88</v>
      </c>
      <c r="K36" s="27">
        <f>$I$36*K38*$B$44</f>
        <v>2532.5759999999996</v>
      </c>
      <c r="L36" s="27">
        <f>$I$36*L38*$B$44</f>
        <v>2942.52</v>
      </c>
      <c r="M36" s="27">
        <f>$I$36*M38*$B$44</f>
        <v>4160.448</v>
      </c>
      <c r="N36" s="27">
        <f>$I$36*N38*$B$44</f>
        <v>3792.168</v>
      </c>
      <c r="O36" s="10"/>
      <c r="P36" s="23">
        <v>0</v>
      </c>
      <c r="Q36" s="43">
        <v>0</v>
      </c>
      <c r="R36" s="27">
        <f>$Q$36*R38*$B$44</f>
        <v>0</v>
      </c>
      <c r="S36" s="27">
        <f>$Q$36*S38*$B$44</f>
        <v>0</v>
      </c>
      <c r="T36" s="10"/>
      <c r="U36" s="19">
        <f>SUM(U37:U39)</f>
        <v>108.1289728</v>
      </c>
      <c r="V36" s="37">
        <v>0</v>
      </c>
      <c r="W36" s="27">
        <f aca="true" t="shared" si="28" ref="W36:AC36">$V$36*W38*$B$44</f>
        <v>0</v>
      </c>
      <c r="X36" s="27">
        <f t="shared" si="28"/>
        <v>0</v>
      </c>
      <c r="Y36" s="27">
        <f t="shared" si="28"/>
        <v>0</v>
      </c>
      <c r="Z36" s="27">
        <f t="shared" si="28"/>
        <v>0</v>
      </c>
      <c r="AA36" s="27">
        <f t="shared" si="28"/>
        <v>0</v>
      </c>
      <c r="AB36" s="27">
        <f t="shared" si="28"/>
        <v>0</v>
      </c>
      <c r="AC36" s="27">
        <f t="shared" si="28"/>
        <v>0</v>
      </c>
      <c r="AD36" s="10"/>
      <c r="AE36" s="23">
        <v>0</v>
      </c>
      <c r="AF36" s="37">
        <v>0.62</v>
      </c>
      <c r="AG36" s="27">
        <f>$AF$36*AG38*$B$44</f>
        <v>3537.7200000000003</v>
      </c>
      <c r="AH36" s="27">
        <f>$AF$36*AH38*$B$44</f>
        <v>3856.151999999999</v>
      </c>
      <c r="AI36" s="27">
        <f>$AF$36*AI38*$B$44</f>
        <v>2841.336</v>
      </c>
      <c r="AJ36" s="27">
        <f>$AF$36*AJ38*$B$44</f>
        <v>3658.992</v>
      </c>
      <c r="AK36" s="27">
        <f>$AF$36*AK38*$B$44</f>
        <v>3664.9440000000004</v>
      </c>
      <c r="AL36" s="10"/>
      <c r="AM36" s="23">
        <v>0</v>
      </c>
      <c r="AN36" s="43">
        <v>0.62</v>
      </c>
      <c r="AO36" s="27">
        <f>$AN$36*AO38*$B$44</f>
        <v>2859.9359999999997</v>
      </c>
      <c r="AP36" s="27">
        <f>$AN$36*AP38*$B$44</f>
        <v>5626.128000000001</v>
      </c>
      <c r="AQ36" s="27">
        <f>$AN$36*AQ38*$B$44</f>
        <v>4470.696</v>
      </c>
      <c r="AR36" s="27">
        <f>$AN$36*AR38*$B$44</f>
        <v>2535.5519999999997</v>
      </c>
    </row>
    <row r="37" spans="1:49" ht="12.75">
      <c r="A37" s="56" t="s">
        <v>22</v>
      </c>
      <c r="B37" s="56"/>
      <c r="C37" s="56"/>
      <c r="D37" s="56"/>
      <c r="E37" s="56"/>
      <c r="F37" s="56"/>
      <c r="G37" s="13"/>
      <c r="H37" s="11">
        <v>0</v>
      </c>
      <c r="I37" s="37"/>
      <c r="J37" s="20">
        <f>J29+J24+J15+J10+J36</f>
        <v>95450.04000000001</v>
      </c>
      <c r="K37" s="20">
        <f>K29+K24+K15+K10+K36</f>
        <v>63151.008</v>
      </c>
      <c r="L37" s="20">
        <f>L29+L24+L15+L10+L36</f>
        <v>73373.16</v>
      </c>
      <c r="M37" s="20">
        <f>M29+M24+M15+M10+M36</f>
        <v>103742.78400000001</v>
      </c>
      <c r="N37" s="20">
        <f>N29+N24+N15+N10+N36</f>
        <v>94559.54400000001</v>
      </c>
      <c r="O37" s="13"/>
      <c r="P37" s="23">
        <v>0</v>
      </c>
      <c r="Q37" s="43"/>
      <c r="R37" s="20">
        <f>R29+R24+R15+R10+R36</f>
        <v>62051.568</v>
      </c>
      <c r="S37" s="20">
        <f>S29+S24+S15+S10+S36</f>
        <v>73678.65599999999</v>
      </c>
      <c r="T37" s="13"/>
      <c r="U37" s="28">
        <f>U29+U24+U15+U10</f>
        <v>100</v>
      </c>
      <c r="V37" s="37"/>
      <c r="W37" s="20">
        <f aca="true" t="shared" si="29" ref="W37:AC37">W29+W24+W15+W10+W36</f>
        <v>109857.552</v>
      </c>
      <c r="X37" s="20">
        <f t="shared" si="29"/>
        <v>62310.191999999995</v>
      </c>
      <c r="Y37" s="20">
        <f t="shared" si="29"/>
        <v>28118.832000000002</v>
      </c>
      <c r="Z37" s="20">
        <f t="shared" si="29"/>
        <v>34939.296</v>
      </c>
      <c r="AA37" s="20">
        <f t="shared" si="29"/>
        <v>54599.32800000001</v>
      </c>
      <c r="AB37" s="20">
        <f t="shared" si="29"/>
        <v>57199.296</v>
      </c>
      <c r="AC37" s="20">
        <f t="shared" si="29"/>
        <v>58392.432</v>
      </c>
      <c r="AD37" s="13"/>
      <c r="AE37" s="23">
        <v>0</v>
      </c>
      <c r="AF37" s="37"/>
      <c r="AG37" s="20">
        <f>AG29+AG24+AG15+AG10+AG36</f>
        <v>88214.76000000001</v>
      </c>
      <c r="AH37" s="20">
        <f>AH29+AH24+AH15+AH10+AH36</f>
        <v>96155.016</v>
      </c>
      <c r="AI37" s="20">
        <f>AI29+AI24+AI15+AI10+AI36</f>
        <v>70850.088</v>
      </c>
      <c r="AJ37" s="20">
        <f>AJ29+AJ24+AJ15+AJ10+AJ36</f>
        <v>91238.736</v>
      </c>
      <c r="AK37" s="20">
        <f>AK29+AK24+AK15+AK10+AK36</f>
        <v>91387.15200000002</v>
      </c>
      <c r="AL37" s="13"/>
      <c r="AM37" s="23">
        <v>0</v>
      </c>
      <c r="AN37" s="43"/>
      <c r="AO37" s="20">
        <f>AO29+AO24+AO15+AO10+AO36</f>
        <v>69468.768</v>
      </c>
      <c r="AP37" s="20">
        <f>AP29+AP24+AP15+AP10+AP36</f>
        <v>136660.464</v>
      </c>
      <c r="AQ37" s="20">
        <f>AQ29+AQ24+AQ15+AQ10+AQ36</f>
        <v>108594.64799999999</v>
      </c>
      <c r="AR37" s="20">
        <f>AR29+AR24+AR15+AR10+AR36</f>
        <v>61589.37599999999</v>
      </c>
      <c r="AV37" s="36">
        <f>J37+K37+L37+M37+N37+R37+S37+W37+X37+AG37+AH37+AO37+AP37+AQ37+AR37+AI37+AJ37+AK37+Y37+Z37+AA37+AB37+AC37</f>
        <v>1785582.6960000002</v>
      </c>
      <c r="AW37" s="1">
        <f>AV37/12*0.05</f>
        <v>7439.9279000000015</v>
      </c>
    </row>
    <row r="38" spans="1:48" ht="12.75">
      <c r="A38" s="56" t="s">
        <v>23</v>
      </c>
      <c r="B38" s="56"/>
      <c r="C38" s="56"/>
      <c r="D38" s="56"/>
      <c r="E38" s="56"/>
      <c r="F38" s="56"/>
      <c r="G38" s="13"/>
      <c r="H38" s="11">
        <v>0</v>
      </c>
      <c r="I38" s="38"/>
      <c r="J38" s="20">
        <v>514.5</v>
      </c>
      <c r="K38" s="20">
        <v>340.4</v>
      </c>
      <c r="L38" s="20">
        <v>395.5</v>
      </c>
      <c r="M38" s="20">
        <v>559.2</v>
      </c>
      <c r="N38" s="20">
        <v>509.7</v>
      </c>
      <c r="O38" s="13"/>
      <c r="P38" s="23">
        <v>0</v>
      </c>
      <c r="Q38" s="44"/>
      <c r="R38" s="20">
        <v>358.1</v>
      </c>
      <c r="S38" s="20">
        <v>425.2</v>
      </c>
      <c r="T38" s="13"/>
      <c r="U38" s="19"/>
      <c r="V38" s="38"/>
      <c r="W38" s="29">
        <v>616.9</v>
      </c>
      <c r="X38" s="29">
        <v>349.9</v>
      </c>
      <c r="Y38" s="29">
        <v>157.9</v>
      </c>
      <c r="Z38" s="29">
        <v>196.2</v>
      </c>
      <c r="AA38" s="29">
        <v>306.6</v>
      </c>
      <c r="AB38" s="29">
        <v>321.2</v>
      </c>
      <c r="AC38" s="29">
        <v>327.9</v>
      </c>
      <c r="AD38" s="13"/>
      <c r="AE38" s="23">
        <v>0</v>
      </c>
      <c r="AF38" s="38"/>
      <c r="AG38" s="20">
        <v>475.5</v>
      </c>
      <c r="AH38" s="29">
        <v>518.3</v>
      </c>
      <c r="AI38" s="29">
        <v>381.9</v>
      </c>
      <c r="AJ38" s="29">
        <v>491.8</v>
      </c>
      <c r="AK38" s="29">
        <v>492.6</v>
      </c>
      <c r="AL38" s="13"/>
      <c r="AM38" s="23">
        <v>0</v>
      </c>
      <c r="AN38" s="44"/>
      <c r="AO38" s="20">
        <v>384.4</v>
      </c>
      <c r="AP38" s="20">
        <v>756.2</v>
      </c>
      <c r="AQ38" s="20">
        <v>600.9</v>
      </c>
      <c r="AR38" s="20">
        <v>340.8</v>
      </c>
      <c r="AV38" s="36"/>
    </row>
    <row r="39" spans="1:48" s="14" customFormat="1" ht="25.5" customHeight="1">
      <c r="A39" s="57" t="s">
        <v>24</v>
      </c>
      <c r="B39" s="57"/>
      <c r="C39" s="57"/>
      <c r="D39" s="57"/>
      <c r="E39" s="57"/>
      <c r="F39" s="57"/>
      <c r="G39" s="4"/>
      <c r="H39" s="11">
        <v>0</v>
      </c>
      <c r="I39" s="40">
        <f>I15+I24+I29+I36</f>
        <v>15.459999999999999</v>
      </c>
      <c r="J39" s="30">
        <f>J37/12/J38</f>
        <v>15.460000000000003</v>
      </c>
      <c r="K39" s="30">
        <f>K37/12/K38</f>
        <v>15.46</v>
      </c>
      <c r="L39" s="30">
        <f>L37/12/L38</f>
        <v>15.46</v>
      </c>
      <c r="M39" s="30">
        <f>M37/12/M38</f>
        <v>15.460000000000003</v>
      </c>
      <c r="N39" s="30">
        <f>N37/12/N38</f>
        <v>15.46</v>
      </c>
      <c r="O39" s="4"/>
      <c r="P39" s="23">
        <v>0</v>
      </c>
      <c r="Q39" s="45">
        <f>Q15+Q24+Q29+Q36</f>
        <v>14.440000000000001</v>
      </c>
      <c r="R39" s="30">
        <f>R37/12/R38</f>
        <v>14.44</v>
      </c>
      <c r="S39" s="30">
        <f>S37/12/S38</f>
        <v>14.439999999999998</v>
      </c>
      <c r="T39" s="4"/>
      <c r="U39" s="30">
        <f>4.16*1.416*1.2*1.15</f>
        <v>8.128972799999998</v>
      </c>
      <c r="V39" s="40">
        <f>V15+V24+V29+V36</f>
        <v>14.84</v>
      </c>
      <c r="W39" s="30">
        <f aca="true" t="shared" si="30" ref="W39:AC39">W37/12/W38</f>
        <v>14.840000000000002</v>
      </c>
      <c r="X39" s="30">
        <f t="shared" si="30"/>
        <v>14.84</v>
      </c>
      <c r="Y39" s="30">
        <f t="shared" si="30"/>
        <v>14.840000000000002</v>
      </c>
      <c r="Z39" s="30">
        <f t="shared" si="30"/>
        <v>14.840000000000002</v>
      </c>
      <c r="AA39" s="30">
        <f t="shared" si="30"/>
        <v>14.84</v>
      </c>
      <c r="AB39" s="30">
        <f t="shared" si="30"/>
        <v>14.840000000000002</v>
      </c>
      <c r="AC39" s="30">
        <f t="shared" si="30"/>
        <v>14.840000000000002</v>
      </c>
      <c r="AD39" s="4"/>
      <c r="AE39" s="23">
        <v>0</v>
      </c>
      <c r="AF39" s="40">
        <f>AF15+AF24+AF29+AF36</f>
        <v>15.459999999999999</v>
      </c>
      <c r="AG39" s="30">
        <f>AG37/12/AG38</f>
        <v>15.46</v>
      </c>
      <c r="AH39" s="30">
        <f>AH37/12/AH38</f>
        <v>15.460000000000003</v>
      </c>
      <c r="AI39" s="30">
        <f>AI37/12/AI38</f>
        <v>15.46</v>
      </c>
      <c r="AJ39" s="30">
        <f>AJ37/12/AJ38</f>
        <v>15.459999999999999</v>
      </c>
      <c r="AK39" s="30">
        <f>AK37/12/AK38</f>
        <v>15.460000000000003</v>
      </c>
      <c r="AL39" s="4"/>
      <c r="AM39" s="23">
        <v>0</v>
      </c>
      <c r="AN39" s="45">
        <f>AN15+AN24+AN29+AN36</f>
        <v>15.06</v>
      </c>
      <c r="AO39" s="30">
        <f>AO37/12/AO38</f>
        <v>15.059999999999999</v>
      </c>
      <c r="AP39" s="30">
        <f>AP37/12/AP38</f>
        <v>15.06</v>
      </c>
      <c r="AQ39" s="30">
        <f>AQ37/12/AQ38</f>
        <v>15.059999999999997</v>
      </c>
      <c r="AR39" s="30">
        <f>AR37/12/AR38</f>
        <v>15.059999999999997</v>
      </c>
      <c r="AV39" s="36"/>
    </row>
    <row r="40" spans="20:40" ht="12.75">
      <c r="T40" s="31"/>
      <c r="U40" s="31"/>
      <c r="V40" s="31"/>
      <c r="W40" s="31"/>
      <c r="X40" s="31"/>
      <c r="Y40" s="31"/>
      <c r="Z40" s="31"/>
      <c r="AA40" s="31"/>
      <c r="AB40" s="31"/>
      <c r="AC40" s="31"/>
      <c r="AH40" s="31"/>
      <c r="AI40" s="31"/>
      <c r="AJ40" s="31"/>
      <c r="AK40" s="31"/>
      <c r="AL40" s="31"/>
      <c r="AM40" s="31"/>
      <c r="AN40" s="31"/>
    </row>
    <row r="41" spans="20:40" ht="12.75" customHeight="1" hidden="1">
      <c r="T41" s="31"/>
      <c r="U41" s="31"/>
      <c r="V41" s="31"/>
      <c r="W41" s="31"/>
      <c r="X41" s="31"/>
      <c r="Y41" s="31"/>
      <c r="Z41" s="31"/>
      <c r="AA41" s="31"/>
      <c r="AB41" s="31"/>
      <c r="AC41" s="31"/>
      <c r="AH41" s="31"/>
      <c r="AI41" s="31"/>
      <c r="AJ41" s="31"/>
      <c r="AK41" s="31"/>
      <c r="AL41" s="31"/>
      <c r="AM41" s="31"/>
      <c r="AN41" s="31"/>
    </row>
    <row r="44" spans="1:2" ht="12.75">
      <c r="A44" s="1" t="s">
        <v>32</v>
      </c>
      <c r="B44" s="1">
        <v>12</v>
      </c>
    </row>
  </sheetData>
  <sheetProtection/>
  <mergeCells count="41">
    <mergeCell ref="G7:AR7"/>
    <mergeCell ref="A33:F33"/>
    <mergeCell ref="A23:F23"/>
    <mergeCell ref="A10:F10"/>
    <mergeCell ref="A11:F11"/>
    <mergeCell ref="A26:F26"/>
    <mergeCell ref="O8:S8"/>
    <mergeCell ref="AL8:AR8"/>
    <mergeCell ref="A1:I1"/>
    <mergeCell ref="A2:I2"/>
    <mergeCell ref="A3:I3"/>
    <mergeCell ref="A4:I4"/>
    <mergeCell ref="A12:F12"/>
    <mergeCell ref="A21:F21"/>
    <mergeCell ref="A7:F9"/>
    <mergeCell ref="G8:N8"/>
    <mergeCell ref="A13:F13"/>
    <mergeCell ref="A14:F14"/>
    <mergeCell ref="A38:F38"/>
    <mergeCell ref="A39:F39"/>
    <mergeCell ref="A30:F30"/>
    <mergeCell ref="A31:F31"/>
    <mergeCell ref="A32:F32"/>
    <mergeCell ref="A37:F37"/>
    <mergeCell ref="A36:F36"/>
    <mergeCell ref="A35:F35"/>
    <mergeCell ref="A34:F34"/>
    <mergeCell ref="A27:F27"/>
    <mergeCell ref="A22:F22"/>
    <mergeCell ref="A29:F29"/>
    <mergeCell ref="A20:F20"/>
    <mergeCell ref="A16:F16"/>
    <mergeCell ref="A17:F17"/>
    <mergeCell ref="A28:F28"/>
    <mergeCell ref="A19:F19"/>
    <mergeCell ref="T8:AC8"/>
    <mergeCell ref="AD8:AK8"/>
    <mergeCell ref="A15:F15"/>
    <mergeCell ref="A18:F18"/>
    <mergeCell ref="A24:F24"/>
    <mergeCell ref="A25:F25"/>
  </mergeCells>
  <printOptions/>
  <pageMargins left="0.2362204724409449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2013-10-01T06:50:34Z</cp:lastPrinted>
  <dcterms:modified xsi:type="dcterms:W3CDTF">2013-10-01T06:56:47Z</dcterms:modified>
  <cp:category/>
  <cp:version/>
  <cp:contentType/>
  <cp:contentStatus/>
</cp:coreProperties>
</file>